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0" yWindow="0" windowWidth="20490" windowHeight="8820"/>
  </bookViews>
  <sheets>
    <sheet name="Báo cáo" sheetId="1" r:id="rId1"/>
    <sheet name="định lượng" sheetId="3" r:id="rId2"/>
    <sheet name="TP co" sheetId="7" r:id="rId3"/>
    <sheet name="báo giá" sheetId="6" r:id="rId4"/>
  </sheets>
  <definedNames>
    <definedName name="_xlnm._FilterDatabase" localSheetId="1" hidden="1">'định lượng'!$A$1:$N$3</definedName>
  </definedNames>
  <calcPr calcId="144525"/>
</workbook>
</file>

<file path=xl/calcChain.xml><?xml version="1.0" encoding="utf-8"?>
<calcChain xmlns="http://schemas.openxmlformats.org/spreadsheetml/2006/main">
  <c r="M12" i="3" l="1"/>
  <c r="F15" i="3"/>
  <c r="E15" i="3"/>
  <c r="D7" i="3"/>
  <c r="D6" i="3"/>
  <c r="M6" i="3"/>
  <c r="M10" i="3"/>
  <c r="B7" i="3"/>
  <c r="B20" i="3" l="1"/>
  <c r="I31" i="3"/>
  <c r="A19" i="3" l="1"/>
  <c r="A4" i="3"/>
  <c r="F16" i="7"/>
  <c r="E6" i="3" l="1"/>
  <c r="F6" i="3" s="1"/>
  <c r="M27" i="3"/>
  <c r="M16" i="3" l="1"/>
  <c r="M15" i="3"/>
  <c r="M14" i="3"/>
  <c r="M8" i="3"/>
  <c r="E24" i="3"/>
  <c r="D24" i="3"/>
  <c r="A5" i="3" l="1"/>
  <c r="M28" i="3"/>
  <c r="L12" i="3" l="1"/>
  <c r="F12" i="3"/>
  <c r="M11" i="3"/>
  <c r="F15" i="7" l="1"/>
  <c r="F14" i="7"/>
  <c r="F17" i="7" s="1"/>
  <c r="F18" i="7" s="1"/>
  <c r="F8" i="7"/>
  <c r="C2" i="7"/>
  <c r="F13" i="7" l="1"/>
  <c r="M24" i="3" l="1"/>
  <c r="E13" i="3"/>
  <c r="E14" i="3"/>
  <c r="F14" i="3" s="1"/>
  <c r="E7" i="3"/>
  <c r="B22" i="3"/>
  <c r="B8" i="3"/>
  <c r="G20" i="3"/>
  <c r="G5" i="3"/>
  <c r="A20" i="3" l="1"/>
  <c r="L19" i="3" s="1"/>
  <c r="E305" i="6"/>
  <c r="E304" i="6"/>
  <c r="E303" i="6"/>
  <c r="E302" i="6"/>
  <c r="E301" i="6"/>
  <c r="E300" i="6"/>
  <c r="E299" i="6"/>
  <c r="E298" i="6"/>
  <c r="E297" i="6"/>
  <c r="E296" i="6"/>
  <c r="E295" i="6"/>
  <c r="E294" i="6"/>
  <c r="E293" i="6"/>
  <c r="E292" i="6"/>
  <c r="D290" i="6"/>
  <c r="D289" i="6"/>
  <c r="D288" i="6"/>
  <c r="D287" i="6"/>
  <c r="E286" i="6"/>
  <c r="D285" i="6"/>
  <c r="E284" i="6"/>
  <c r="D283" i="6"/>
  <c r="E282" i="6"/>
  <c r="E280" i="6"/>
  <c r="E279" i="6"/>
  <c r="E278" i="6"/>
  <c r="E277" i="6"/>
  <c r="E276" i="6"/>
  <c r="E275" i="6"/>
  <c r="E274" i="6"/>
  <c r="E273" i="6"/>
  <c r="E272" i="6"/>
  <c r="E271" i="6"/>
  <c r="E265" i="6"/>
  <c r="E264" i="6"/>
  <c r="E256" i="6"/>
  <c r="E255" i="6"/>
  <c r="E254" i="6"/>
  <c r="E253" i="6"/>
  <c r="E252" i="6"/>
  <c r="E250" i="6"/>
  <c r="E249" i="6"/>
  <c r="E248" i="6"/>
  <c r="E247" i="6"/>
  <c r="E246" i="6"/>
  <c r="E245" i="6"/>
  <c r="E244" i="6"/>
  <c r="E242" i="6"/>
  <c r="E241" i="6"/>
  <c r="E240" i="6"/>
  <c r="E239" i="6"/>
  <c r="E238" i="6"/>
  <c r="E237" i="6"/>
  <c r="E236" i="6"/>
  <c r="E235" i="6"/>
  <c r="E234" i="6"/>
  <c r="E233" i="6"/>
  <c r="E232" i="6"/>
  <c r="E231" i="6"/>
  <c r="E230" i="6"/>
  <c r="E229" i="6"/>
  <c r="E226" i="6"/>
  <c r="E225" i="6"/>
  <c r="E224" i="6"/>
  <c r="E223" i="6"/>
  <c r="E222" i="6"/>
  <c r="E221" i="6"/>
  <c r="E220" i="6"/>
  <c r="E218" i="6"/>
  <c r="E217" i="6"/>
  <c r="E216" i="6"/>
  <c r="E215" i="6"/>
  <c r="E214" i="6"/>
  <c r="E213" i="6"/>
  <c r="E212" i="6"/>
  <c r="E211" i="6"/>
  <c r="E210" i="6"/>
  <c r="E209" i="6"/>
  <c r="E208" i="6"/>
  <c r="E207" i="6"/>
  <c r="E206" i="6"/>
  <c r="E205" i="6"/>
  <c r="E204" i="6"/>
  <c r="E203" i="6"/>
  <c r="E202" i="6"/>
  <c r="E201" i="6"/>
  <c r="E200" i="6"/>
  <c r="E198" i="6"/>
  <c r="E197" i="6"/>
  <c r="E196" i="6"/>
  <c r="E195" i="6"/>
  <c r="E194" i="6"/>
  <c r="E193" i="6"/>
  <c r="E192" i="6"/>
  <c r="E191" i="6"/>
  <c r="E190" i="6"/>
  <c r="E189" i="6"/>
  <c r="E188" i="6"/>
  <c r="E187" i="6"/>
  <c r="E186" i="6"/>
  <c r="E185" i="6"/>
  <c r="E184" i="6"/>
  <c r="E183" i="6"/>
  <c r="E182" i="6"/>
  <c r="E181" i="6"/>
  <c r="E180" i="6"/>
  <c r="E179" i="6"/>
  <c r="E178" i="6"/>
  <c r="E177" i="6"/>
  <c r="E176" i="6"/>
  <c r="E175" i="6"/>
  <c r="E174" i="6"/>
  <c r="E173" i="6"/>
  <c r="E172" i="6"/>
  <c r="E171" i="6"/>
  <c r="E170" i="6"/>
  <c r="E169" i="6"/>
  <c r="E168" i="6"/>
  <c r="E162" i="6"/>
  <c r="E161" i="6"/>
  <c r="E160" i="6"/>
  <c r="E159" i="6"/>
  <c r="E158" i="6"/>
  <c r="E156" i="6"/>
  <c r="E155" i="6"/>
  <c r="E154" i="6"/>
  <c r="E153" i="6"/>
  <c r="E151" i="6"/>
  <c r="E150" i="6"/>
  <c r="E149" i="6"/>
  <c r="E148" i="6"/>
  <c r="E147" i="6"/>
  <c r="E146" i="6"/>
  <c r="E145" i="6"/>
  <c r="E144" i="6"/>
  <c r="E143" i="6"/>
  <c r="E142" i="6"/>
  <c r="E141" i="6"/>
  <c r="E140" i="6"/>
  <c r="E139" i="6"/>
  <c r="E138" i="6"/>
  <c r="E137" i="6"/>
  <c r="E136" i="6"/>
  <c r="E133" i="6"/>
  <c r="E131" i="6"/>
  <c r="E130" i="6"/>
  <c r="E128" i="6"/>
  <c r="E126" i="6"/>
  <c r="E125" i="6"/>
  <c r="E124" i="6"/>
  <c r="E123" i="6"/>
  <c r="E122" i="6"/>
  <c r="E121" i="6"/>
  <c r="E120" i="6"/>
  <c r="E119" i="6"/>
  <c r="E118" i="6"/>
  <c r="E117" i="6"/>
  <c r="E114" i="6"/>
  <c r="E113" i="6"/>
  <c r="E112" i="6"/>
  <c r="E111" i="6"/>
  <c r="E110" i="6"/>
  <c r="E108" i="6"/>
  <c r="E107" i="6"/>
  <c r="E106" i="6"/>
  <c r="E105" i="6"/>
  <c r="E104" i="6"/>
  <c r="E102" i="6"/>
  <c r="E101" i="6"/>
  <c r="E100" i="6"/>
  <c r="E99" i="6"/>
  <c r="E98" i="6"/>
  <c r="E97" i="6"/>
  <c r="E96" i="6"/>
  <c r="E95" i="6"/>
  <c r="E94" i="6"/>
  <c r="E93" i="6"/>
  <c r="E92" i="6"/>
  <c r="E91" i="6"/>
  <c r="E90" i="6"/>
  <c r="E89" i="6"/>
  <c r="D88" i="6"/>
  <c r="E87" i="6"/>
  <c r="E86" i="6"/>
  <c r="E85" i="6"/>
  <c r="E84" i="6"/>
  <c r="D83" i="6"/>
  <c r="E82" i="6"/>
  <c r="D81" i="6"/>
  <c r="D80" i="6"/>
  <c r="D79" i="6"/>
  <c r="D78" i="6"/>
  <c r="D77" i="6"/>
  <c r="E76" i="6"/>
  <c r="E75" i="6"/>
  <c r="E74" i="6"/>
  <c r="E73" i="6"/>
  <c r="E72" i="6"/>
  <c r="E71" i="6"/>
  <c r="E70" i="6"/>
  <c r="E69" i="6"/>
  <c r="E68" i="6"/>
  <c r="E67" i="6"/>
  <c r="E65" i="6"/>
  <c r="E61" i="6"/>
  <c r="E60" i="6"/>
  <c r="E59" i="6"/>
  <c r="D58" i="6"/>
  <c r="E57" i="6"/>
  <c r="D56" i="6"/>
  <c r="E55" i="6"/>
  <c r="E54" i="6"/>
  <c r="D53" i="6"/>
  <c r="D52" i="6"/>
  <c r="E51" i="6"/>
  <c r="E50" i="6"/>
  <c r="E49" i="6"/>
  <c r="E48" i="6"/>
  <c r="E46" i="6"/>
  <c r="E45" i="6"/>
  <c r="E44" i="6"/>
  <c r="E43" i="6"/>
  <c r="E42" i="6"/>
  <c r="E41" i="6"/>
  <c r="E40" i="6"/>
  <c r="E39" i="6"/>
  <c r="E38" i="6"/>
  <c r="E37" i="6"/>
  <c r="E36" i="6"/>
  <c r="E35" i="6"/>
  <c r="E34" i="6"/>
  <c r="E33" i="6"/>
  <c r="E32" i="6"/>
  <c r="E31" i="6"/>
  <c r="E30" i="6"/>
  <c r="E29" i="6"/>
  <c r="D28" i="6"/>
  <c r="D27" i="6"/>
  <c r="D26" i="6"/>
  <c r="D25" i="6"/>
  <c r="D24" i="6"/>
  <c r="D23" i="6"/>
  <c r="D22" i="6"/>
  <c r="D21" i="6"/>
  <c r="D19" i="6"/>
  <c r="H30" i="3"/>
  <c r="M29" i="3"/>
  <c r="M26" i="3"/>
  <c r="L26" i="3"/>
  <c r="F26" i="3"/>
  <c r="L25" i="3"/>
  <c r="L24" i="3"/>
  <c r="L23" i="3"/>
  <c r="E23" i="3"/>
  <c r="F23" i="3" s="1"/>
  <c r="L22" i="3"/>
  <c r="F22" i="3"/>
  <c r="M23" i="3"/>
  <c r="M21" i="3"/>
  <c r="L21" i="3"/>
  <c r="F21" i="3"/>
  <c r="M22" i="3"/>
  <c r="B21" i="3"/>
  <c r="M20" i="3"/>
  <c r="L20" i="3"/>
  <c r="L29" i="3"/>
  <c r="E20" i="3"/>
  <c r="F20" i="3" s="1"/>
  <c r="F19" i="3"/>
  <c r="B19" i="3"/>
  <c r="H18" i="3"/>
  <c r="M17" i="3"/>
  <c r="L16" i="3"/>
  <c r="L15" i="3"/>
  <c r="L14" i="3"/>
  <c r="L13" i="3"/>
  <c r="F13" i="3"/>
  <c r="L11" i="3"/>
  <c r="M13" i="3"/>
  <c r="L10" i="3"/>
  <c r="F10" i="3"/>
  <c r="L9" i="3"/>
  <c r="E9" i="3"/>
  <c r="F9" i="3" s="1"/>
  <c r="L8" i="3"/>
  <c r="E8" i="3"/>
  <c r="F8" i="3" s="1"/>
  <c r="M9" i="3"/>
  <c r="M7" i="3"/>
  <c r="L7" i="3"/>
  <c r="F7" i="3"/>
  <c r="M5" i="3"/>
  <c r="L5" i="3"/>
  <c r="L17" i="3"/>
  <c r="F5" i="3"/>
  <c r="B5" i="3"/>
  <c r="F4" i="3"/>
  <c r="B4" i="3"/>
  <c r="L4" i="3"/>
  <c r="F27" i="3" l="1"/>
  <c r="F11" i="3"/>
  <c r="F30" i="3" l="1"/>
  <c r="I30" i="3" s="1"/>
  <c r="K30" i="3" s="1"/>
  <c r="F18" i="3"/>
  <c r="I18" i="3" s="1"/>
  <c r="K18" i="3" s="1"/>
  <c r="L31" i="3" l="1"/>
</calcChain>
</file>

<file path=xl/sharedStrings.xml><?xml version="1.0" encoding="utf-8"?>
<sst xmlns="http://schemas.openxmlformats.org/spreadsheetml/2006/main" count="761" uniqueCount="441">
  <si>
    <t xml:space="preserve">đến </t>
  </si>
  <si>
    <t>Thực đơn  xây dựng bởi" thực đơn cân bằng dinh dưỡng" được thực hiện theo hưỡng dẫn của BGD&amp;ĐT và viện dinh dưỡng Quốc Gia</t>
  </si>
  <si>
    <t>I. Thông tin dinh dưỡng chi tiết của thực đơn cho 1 học sinh từ 6-11 tuổi</t>
  </si>
  <si>
    <t>STT</t>
  </si>
  <si>
    <t>Thứ</t>
  </si>
  <si>
    <t>Ngày</t>
  </si>
  <si>
    <t>Món chính</t>
  </si>
  <si>
    <t>Món canh</t>
  </si>
  <si>
    <t>Món xào</t>
  </si>
  <si>
    <t>Đáp ứng nhu cầu hằng ngày
(%)</t>
  </si>
  <si>
    <t>Tỷ lệ (%)</t>
  </si>
  <si>
    <t>Protein động vật/ Protein tổng</t>
  </si>
  <si>
    <t>Tiêu chuẩn</t>
  </si>
  <si>
    <t>532.5-710.0</t>
  </si>
  <si>
    <t>30.0-40.0</t>
  </si>
  <si>
    <t>13.0-20.0</t>
  </si>
  <si>
    <t>≥ 48.0</t>
  </si>
  <si>
    <t>20.0-30.0</t>
  </si>
  <si>
    <t>50.0-65.0</t>
  </si>
  <si>
    <t>≥ 10</t>
  </si>
  <si>
    <t>86.0-140.0</t>
  </si>
  <si>
    <t>≤ 2.0</t>
  </si>
  <si>
    <t>Cơm</t>
  </si>
  <si>
    <t>553.0</t>
  </si>
  <si>
    <t>31.2</t>
  </si>
  <si>
    <t>15.2</t>
  </si>
  <si>
    <t>48.2</t>
  </si>
  <si>
    <t>21.5</t>
  </si>
  <si>
    <t>63.2</t>
  </si>
  <si>
    <t>14</t>
  </si>
  <si>
    <t>88.0</t>
  </si>
  <si>
    <t>1.3</t>
  </si>
  <si>
    <t>Sữa chua hút Fristi 110ml</t>
  </si>
  <si>
    <t>642.0</t>
  </si>
  <si>
    <t>36.2</t>
  </si>
  <si>
    <t>13.5</t>
  </si>
  <si>
    <t>53.5</t>
  </si>
  <si>
    <t>25.9</t>
  </si>
  <si>
    <t>60.6</t>
  </si>
  <si>
    <t>13</t>
  </si>
  <si>
    <t>88.5</t>
  </si>
  <si>
    <t>1.5</t>
  </si>
  <si>
    <t>Chuối tiêu</t>
  </si>
  <si>
    <t>ĐỊNH LƯỢNG THỰC PHẨM SUẤT ĂN BÁN TRÚ 
TRƯỜNG TIỂU HỌC VŨ XUÂN THIỀU</t>
  </si>
  <si>
    <t>Thứ/ngày</t>
  </si>
  <si>
    <t>Thực đơn</t>
  </si>
  <si>
    <t>NGUYÊ N LIỆU</t>
  </si>
  <si>
    <t>ĐL/1HS</t>
  </si>
  <si>
    <t>Đ.GIÁ</t>
  </si>
  <si>
    <t>T.TIỀN</t>
  </si>
  <si>
    <t>PHỤ PHÍ</t>
  </si>
  <si>
    <t>Tổng cộng</t>
  </si>
  <si>
    <t>Kg</t>
  </si>
  <si>
    <t>VNĐ</t>
  </si>
  <si>
    <t>Gạo tẻ</t>
  </si>
  <si>
    <t>Quà chiều</t>
  </si>
  <si>
    <t>Tổng</t>
  </si>
  <si>
    <t>Thuế</t>
  </si>
  <si>
    <t>Sấn mông lột bì</t>
  </si>
  <si>
    <t xml:space="preserve">Đậu phụ </t>
  </si>
  <si>
    <t>Nhân công</t>
  </si>
  <si>
    <t>Cà chua</t>
  </si>
  <si>
    <t>Ga</t>
  </si>
  <si>
    <t>Bí xanh</t>
  </si>
  <si>
    <t>Điện nước</t>
  </si>
  <si>
    <t>Xà phòng</t>
  </si>
  <si>
    <t>Hành lá</t>
  </si>
  <si>
    <t xml:space="preserve">Cải ngọt </t>
  </si>
  <si>
    <t xml:space="preserve">Tỏi </t>
  </si>
  <si>
    <t xml:space="preserve">Hành khô </t>
  </si>
  <si>
    <t>Dầu ăn</t>
  </si>
  <si>
    <t>Gia vị nấu</t>
  </si>
  <si>
    <t>Cá rô phi lọc thịt</t>
  </si>
  <si>
    <t>Bột chiên giòn 1kg</t>
  </si>
  <si>
    <t>Bột chiên xù 1kg</t>
  </si>
  <si>
    <t>Mồng tơi</t>
  </si>
  <si>
    <t>Cua xay</t>
  </si>
  <si>
    <t>Giá đỗ</t>
  </si>
  <si>
    <t>Cà rốt</t>
  </si>
  <si>
    <t>Trứng chim cút</t>
  </si>
  <si>
    <t>Gừng</t>
  </si>
  <si>
    <t xml:space="preserve">Bắp cải </t>
  </si>
  <si>
    <t>Chả nạc</t>
  </si>
  <si>
    <t xml:space="preserve">Trứng gà CN </t>
  </si>
  <si>
    <t>Giò lụa</t>
  </si>
  <si>
    <t>Ngô hạt</t>
  </si>
  <si>
    <t>Xúc xích CP</t>
  </si>
  <si>
    <t>CÔNG TY TNHH THỰC PHẨM MINH THOA</t>
  </si>
  <si>
    <t>Món ăn</t>
  </si>
  <si>
    <t>Nguyên liệu</t>
  </si>
  <si>
    <t>Số lượng</t>
  </si>
  <si>
    <t>Đơn giá</t>
  </si>
  <si>
    <t>Thành tiền</t>
  </si>
  <si>
    <t>Thứ 2</t>
  </si>
  <si>
    <t>Thứ 3</t>
  </si>
  <si>
    <t>Cá trắm bỏ đầu ruột</t>
  </si>
  <si>
    <t>Dưa chuột</t>
  </si>
  <si>
    <t>SỐ 75 TỔ 12 PHƯỜNG THẠCH BÀN, QUẬN LONG BIÊN, HÀ NỘI</t>
  </si>
  <si>
    <t>Điện thoại : 04.62908255 - 0904357169</t>
  </si>
  <si>
    <t>*************************</t>
  </si>
  <si>
    <t>BÁO GIÁ THỰC PHẨM  THÁNG 05/2023</t>
  </si>
  <si>
    <t>Kính gửi:</t>
  </si>
  <si>
    <t>Quý trường - Long Biên</t>
  </si>
  <si>
    <t xml:space="preserve">        Công ty TNHH thực phẩm Minh Thoa trân trọng cảm ơn sự hợp tác của quý nhà trường trong thời gian qua và luôn mong muốn có sự gắn kết hợp tác tốt đẹp trong thời gian tới.
       Công ty TNHH thực phẩm Minh Thoa xin gửi quý trường bảng báo giá tháng 05/2023 như sau:</t>
  </si>
  <si>
    <t>TÊN HÀNG</t>
  </si>
  <si>
    <t>ĐVT</t>
  </si>
  <si>
    <t>ĐƠN GIÁ CHƯA VAT</t>
  </si>
  <si>
    <t>ĐƠN GIÁ CÓ VAT</t>
  </si>
  <si>
    <t>Ghi chú</t>
  </si>
  <si>
    <t>THỊT LỢN - BÒ - GIA CẦM</t>
  </si>
  <si>
    <t>Nạc vai</t>
  </si>
  <si>
    <t>kg</t>
  </si>
  <si>
    <t>Nạc vai cầu</t>
  </si>
  <si>
    <t>Nạc mông</t>
  </si>
  <si>
    <t>Nạc thăn</t>
  </si>
  <si>
    <t>Sấn vai không lột bì</t>
  </si>
  <si>
    <t>Sấn mông không lột bì</t>
  </si>
  <si>
    <t>Sấn vai lột bì</t>
  </si>
  <si>
    <t>Thịt chân giò</t>
  </si>
  <si>
    <t>Sườn thăn có cục</t>
  </si>
  <si>
    <t>Sườn thăn bỏ cục</t>
  </si>
  <si>
    <t>Xương cục</t>
  </si>
  <si>
    <t>Xương ống</t>
  </si>
  <si>
    <t>Thịt nách</t>
  </si>
  <si>
    <t>Thịt ba chỉ</t>
  </si>
  <si>
    <t>Tim</t>
  </si>
  <si>
    <t>Móng giò</t>
  </si>
  <si>
    <t>Cật</t>
  </si>
  <si>
    <t>Mỡ</t>
  </si>
  <si>
    <t>Giò sống</t>
  </si>
  <si>
    <t>Chả cá</t>
  </si>
  <si>
    <t>Ruốc thịt lợn loại 1</t>
  </si>
  <si>
    <t>Ruốc thịt lợn loại 2</t>
  </si>
  <si>
    <t>Bò thăn nõn</t>
  </si>
  <si>
    <t>Bò mông nõn</t>
  </si>
  <si>
    <t>Bò vai</t>
  </si>
  <si>
    <t>Diềm thăn bò</t>
  </si>
  <si>
    <t>Dẻ sườn bò</t>
  </si>
  <si>
    <t>Gà ta nguyên con</t>
  </si>
  <si>
    <t>Gà ta bỏ đầu chân cánh</t>
  </si>
  <si>
    <t>Gà CN nguyên con</t>
  </si>
  <si>
    <t>Gà CN bỏ đầu chân</t>
  </si>
  <si>
    <t xml:space="preserve">Gà lườn phi lê </t>
  </si>
  <si>
    <t>Gà lườn có da</t>
  </si>
  <si>
    <t>Gà đùi góc tư</t>
  </si>
  <si>
    <t>Tỏi gà</t>
  </si>
  <si>
    <t>Tỏi gà lọc</t>
  </si>
  <si>
    <t>Tỏi cụt</t>
  </si>
  <si>
    <t xml:space="preserve">Má đùi gà </t>
  </si>
  <si>
    <t>Má đùi lọc</t>
  </si>
  <si>
    <t>Ngan bỏ đầu chân</t>
  </si>
  <si>
    <t>Vịt bỏ đầu chân cánh</t>
  </si>
  <si>
    <t>Chim Bồ Câu</t>
  </si>
  <si>
    <t>con</t>
  </si>
  <si>
    <t>Chim Bồ Câu(kg)</t>
  </si>
  <si>
    <t>Trứng gà ta</t>
  </si>
  <si>
    <t>quả</t>
  </si>
  <si>
    <t>Trứng vịt</t>
  </si>
  <si>
    <t>Trứng gà CN đóng hộp</t>
  </si>
  <si>
    <t>Quả</t>
  </si>
  <si>
    <t xml:space="preserve">THỦY HẢI SẢN </t>
  </si>
  <si>
    <t>Ba sa phi lê</t>
  </si>
  <si>
    <t>Cá hồi tươi Nauy</t>
  </si>
  <si>
    <t>Báo giá theo ngày</t>
  </si>
  <si>
    <t>Cá quả</t>
  </si>
  <si>
    <t>Cá quả phi lê</t>
  </si>
  <si>
    <t>Cá quả ta</t>
  </si>
  <si>
    <t>Cá quả ta lọc</t>
  </si>
  <si>
    <t>Cá rô phi nguyên xương</t>
  </si>
  <si>
    <t>Cá thu tươi cắt khúc</t>
  </si>
  <si>
    <t>Cá trắm lọc</t>
  </si>
  <si>
    <t>Cá trắm nguyên con</t>
  </si>
  <si>
    <t>Cua chưa xé</t>
  </si>
  <si>
    <t>Cua xé</t>
  </si>
  <si>
    <t>Lươn to lọc thịt</t>
  </si>
  <si>
    <t>Lươn to nguyên con</t>
  </si>
  <si>
    <t>Lươn vừa</t>
  </si>
  <si>
    <t>Ngao</t>
  </si>
  <si>
    <t>Tôm khô(nhỏ)</t>
  </si>
  <si>
    <t>Tôm khô(to)</t>
  </si>
  <si>
    <t>Tôm đồng</t>
  </si>
  <si>
    <t>Tôm lớp tươi</t>
  </si>
  <si>
    <t>Tôm sú đông lạnh to</t>
  </si>
  <si>
    <t>Tôm đông lạnh vừa</t>
  </si>
  <si>
    <t>Trai, hến</t>
  </si>
  <si>
    <t>BÚN PHỞ - ĐẬU PHỤ - XÚC XÍCH</t>
  </si>
  <si>
    <t>Bún tươi</t>
  </si>
  <si>
    <t>Phở tươi</t>
  </si>
  <si>
    <t>Đậu phụ non Việt Hoa (400g)</t>
  </si>
  <si>
    <t>Hộp</t>
  </si>
  <si>
    <t xml:space="preserve">Đậu phụ bìa 500g ( 3 bìa/500g/hộp) </t>
  </si>
  <si>
    <t>Xúc xích đức việt 500gr(24 chiếc)</t>
  </si>
  <si>
    <t>gói</t>
  </si>
  <si>
    <t>Xúc xích đức việt 500gr(10 chiếc)</t>
  </si>
  <si>
    <t>Xúc xích đức việt Roma</t>
  </si>
  <si>
    <t>gói</t>
  </si>
  <si>
    <t>RAU CỦ QUẢ</t>
  </si>
  <si>
    <t>Bầu</t>
  </si>
  <si>
    <t>Bí đỏ</t>
  </si>
  <si>
    <t>Bí đỏ gọt vỏ</t>
  </si>
  <si>
    <t>Bí xanh gọt vỏ</t>
  </si>
  <si>
    <t xml:space="preserve">  </t>
  </si>
  <si>
    <t>Cà rốt gọt</t>
  </si>
  <si>
    <t>Cà tím</t>
  </si>
  <si>
    <t>Cải bó xôi</t>
  </si>
  <si>
    <t>Cải bó xôi nhặt</t>
  </si>
  <si>
    <t>Cải chíp</t>
  </si>
  <si>
    <t>Cải cúc</t>
  </si>
  <si>
    <t>Hết mùa</t>
  </si>
  <si>
    <t>Cải cúc nhặt</t>
  </si>
  <si>
    <t>Cải thảo</t>
  </si>
  <si>
    <t>Cải xanh cắt gốc</t>
  </si>
  <si>
    <t>Chanh tươi</t>
  </si>
  <si>
    <t>Củ cải</t>
  </si>
  <si>
    <t>Củ cải gọt</t>
  </si>
  <si>
    <t>Đỗ quả</t>
  </si>
  <si>
    <t>Đỗ quả nhặt sạch</t>
  </si>
  <si>
    <t>Dứa</t>
  </si>
  <si>
    <t>Dứa gọt</t>
  </si>
  <si>
    <t>Dừa nạo</t>
  </si>
  <si>
    <t>Hành lá nhặt</t>
  </si>
  <si>
    <t>Hành tây</t>
  </si>
  <si>
    <t>Hành, mùi</t>
  </si>
  <si>
    <t>Hoa lơ trắng</t>
  </si>
  <si>
    <t>Hoa lơ xanh</t>
  </si>
  <si>
    <t>Khoai lang</t>
  </si>
  <si>
    <t>Khoai lang gọt</t>
  </si>
  <si>
    <t>Khoai môn</t>
  </si>
  <si>
    <t>Khoai môn gọt</t>
  </si>
  <si>
    <t>Khoai sọ</t>
  </si>
  <si>
    <t>Khoai sọ gọt</t>
  </si>
  <si>
    <t>Khoai tây</t>
  </si>
  <si>
    <t>Khoai tây gọt vỏ</t>
  </si>
  <si>
    <t>Khoai tây đông lạnh</t>
  </si>
  <si>
    <t>Rau thập cẩm đông lạnh</t>
  </si>
  <si>
    <t>Măng củ</t>
  </si>
  <si>
    <t>Măng lá</t>
  </si>
  <si>
    <t>Mồng tơi nhặt sạch</t>
  </si>
  <si>
    <t>Mùi</t>
  </si>
  <si>
    <t>Mùi ta nhặt</t>
  </si>
  <si>
    <t>Mướp</t>
  </si>
  <si>
    <t>Nấm hương tươi</t>
  </si>
  <si>
    <t>Ngô bao tử</t>
  </si>
  <si>
    <t>Ngô ngọt</t>
  </si>
  <si>
    <t>bắp</t>
  </si>
  <si>
    <t>Rau đay</t>
  </si>
  <si>
    <t>Rau dền</t>
  </si>
  <si>
    <t>Rau dền nhặt</t>
  </si>
  <si>
    <t>Rau khoai lang</t>
  </si>
  <si>
    <t>Rau Muống</t>
  </si>
  <si>
    <t>Rau Muống nhặt</t>
  </si>
  <si>
    <t>Rau Ngót</t>
  </si>
  <si>
    <t>cải xanh 30</t>
  </si>
  <si>
    <t>Rau Ngót tuốt</t>
  </si>
  <si>
    <t>Sấu</t>
  </si>
  <si>
    <t>Su hào</t>
  </si>
  <si>
    <t>Su hào gọt</t>
  </si>
  <si>
    <t>Su su</t>
  </si>
  <si>
    <t>Su su gọt vỏ</t>
  </si>
  <si>
    <t>Thìa là</t>
  </si>
  <si>
    <t>Thìa là nhặt</t>
  </si>
  <si>
    <t>HÀNG KHÔ</t>
  </si>
  <si>
    <t>Bột chiên giòn 100g</t>
  </si>
  <si>
    <t>Bột chiên xù 100g</t>
  </si>
  <si>
    <t>Bánh đa nem</t>
  </si>
  <si>
    <t>cái</t>
  </si>
  <si>
    <t>Bơ pháp</t>
  </si>
  <si>
    <t>Cà chua xay</t>
  </si>
  <si>
    <t>Lọ</t>
  </si>
  <si>
    <t>Bột đao</t>
  </si>
  <si>
    <t>Bột KNOR(0.9kg)</t>
  </si>
  <si>
    <t>Bột KNOR(1,8kg)</t>
  </si>
  <si>
    <t>Bột nêm Aij-ngon(0,9kg)</t>
  </si>
  <si>
    <t>Bột nêm Aij-ngon(2kg)</t>
  </si>
  <si>
    <t>Bột Năng</t>
  </si>
  <si>
    <t>Bột mì</t>
  </si>
  <si>
    <t>Bột sắn dây</t>
  </si>
  <si>
    <t>Đậu đen ta</t>
  </si>
  <si>
    <t>Đậu đỏ</t>
  </si>
  <si>
    <t>Dầu gấc</t>
  </si>
  <si>
    <t>lít</t>
  </si>
  <si>
    <t>Đậu hà lan</t>
  </si>
  <si>
    <t>hộp</t>
  </si>
  <si>
    <t>Dầu hào 820ml</t>
  </si>
  <si>
    <t>Chai</t>
  </si>
  <si>
    <t>Dầu hào</t>
  </si>
  <si>
    <t>Dầu Neptune ( loại 5lít)</t>
  </si>
  <si>
    <t>Dầu Neptune ( loại 1lít)</t>
  </si>
  <si>
    <t>Dầu Simply (loại 5 lít)</t>
  </si>
  <si>
    <t>Dầu Simply ( loại 1 lít)</t>
  </si>
  <si>
    <t>Đậu xanh bóc vỏ</t>
  </si>
  <si>
    <t>Đỗ tương</t>
  </si>
  <si>
    <t>Đường trắng xuất khẩu</t>
  </si>
  <si>
    <t>Đường vàng</t>
  </si>
  <si>
    <t>Gạo Bắc Hương</t>
  </si>
  <si>
    <t>Gạo nếp cái hoa vàng</t>
  </si>
  <si>
    <t>Gạo Tạp Dao</t>
  </si>
  <si>
    <t>Gạo Tám Điện Biên</t>
  </si>
  <si>
    <t>Gạo nếp nhung</t>
  </si>
  <si>
    <t>Gạo xay vỡ</t>
  </si>
  <si>
    <t>Gạo xay mịn</t>
  </si>
  <si>
    <t>Gạo tám thái</t>
  </si>
  <si>
    <t>Gạo tám Hải Hậu</t>
  </si>
  <si>
    <t>Gia vị Hải Châu</t>
  </si>
  <si>
    <t>Gia vị Hải Châu(kg)</t>
  </si>
  <si>
    <t>Hạt tiêu</t>
  </si>
  <si>
    <t>Hủ tíu</t>
  </si>
  <si>
    <t>Lạc</t>
  </si>
  <si>
    <t>Magi Chinsu</t>
  </si>
  <si>
    <t>Mì chính Ajinomoto(1kg)</t>
  </si>
  <si>
    <t>Mì chính Ajinomoto(2kg)</t>
  </si>
  <si>
    <t>Mì chũ</t>
  </si>
  <si>
    <t>Miến</t>
  </si>
  <si>
    <t>Mì tôm cân</t>
  </si>
  <si>
    <t>Mì Micoem</t>
  </si>
  <si>
    <t>Mộc nhĩ</t>
  </si>
  <si>
    <t>Nấm hương</t>
  </si>
  <si>
    <t>Ngô hộp</t>
  </si>
  <si>
    <t>Ngũ vị hương</t>
  </si>
  <si>
    <t>Nước cốt dừa</t>
  </si>
  <si>
    <t>Nước mắm cốt cá cơm Phương Trang</t>
  </si>
  <si>
    <t>Nước mắm Nam Ngư 750ml</t>
  </si>
  <si>
    <t>chai 750ml</t>
  </si>
  <si>
    <t>Nước mắm Nam Ngư 500ml</t>
  </si>
  <si>
    <t>chai 500ml</t>
  </si>
  <si>
    <t xml:space="preserve">Nước mắm Nam Ngư đệ nhị </t>
  </si>
  <si>
    <t>chai 800ml</t>
  </si>
  <si>
    <t>Nước mắm 584</t>
  </si>
  <si>
    <t>584 ml</t>
  </si>
  <si>
    <t>Phồng tôm</t>
  </si>
  <si>
    <t>Mỳ ý</t>
  </si>
  <si>
    <t>Sốt mayonasie</t>
  </si>
  <si>
    <t>Lá rong biển</t>
  </si>
  <si>
    <t>Gói</t>
  </si>
  <si>
    <t>Sốt cà chua life</t>
  </si>
  <si>
    <t>Nui gạo</t>
  </si>
  <si>
    <t>Sen khô</t>
  </si>
  <si>
    <t>Tai chua</t>
  </si>
  <si>
    <t>Vani</t>
  </si>
  <si>
    <t>ống</t>
  </si>
  <si>
    <t>Vị phở</t>
  </si>
  <si>
    <t>Vị phở viên</t>
  </si>
  <si>
    <t>Vị phở viên(75g)</t>
  </si>
  <si>
    <t>Vừng trắng</t>
  </si>
  <si>
    <t>Me khô</t>
  </si>
  <si>
    <t>Vừng vàng</t>
  </si>
  <si>
    <t>Bột cà ri</t>
  </si>
  <si>
    <t>Pho mai bò cười</t>
  </si>
  <si>
    <t>Muối hạt</t>
  </si>
  <si>
    <t>Muối tinh</t>
  </si>
  <si>
    <t>giềng</t>
  </si>
  <si>
    <t xml:space="preserve">Xả </t>
  </si>
  <si>
    <t>Nghệ</t>
  </si>
  <si>
    <t>Răm</t>
  </si>
  <si>
    <t>Mùi tàu</t>
  </si>
  <si>
    <t>Bơ tường an to</t>
  </si>
  <si>
    <t>Bơ tường an nhỏ</t>
  </si>
  <si>
    <t>Cần tây</t>
  </si>
  <si>
    <t>Nấm hải sản</t>
  </si>
  <si>
    <t>Xoài</t>
  </si>
  <si>
    <t>Cá nục</t>
  </si>
  <si>
    <t>Quế, hồi, thảo quả</t>
  </si>
  <si>
    <t>Muối vừng đen lạc, vừng vàng lạc</t>
  </si>
  <si>
    <t>HOA QUẢ</t>
  </si>
  <si>
    <t>Bưởi Năm Roi</t>
  </si>
  <si>
    <t>Cam sành miền Nam loại 1</t>
  </si>
  <si>
    <t>Cam sành miền Nam loại 2</t>
  </si>
  <si>
    <t>Chanh leo</t>
  </si>
  <si>
    <t>Chuối tây</t>
  </si>
  <si>
    <t>Chuối tây - Kg</t>
  </si>
  <si>
    <t>Dưa hấu miền Nam</t>
  </si>
  <si>
    <t>Quýt Sài gòn loại 1</t>
  </si>
  <si>
    <t>Quýt Sài gòn loại 2</t>
  </si>
  <si>
    <t>Đu đủ</t>
  </si>
  <si>
    <t>Thanh long</t>
  </si>
  <si>
    <t>Thanh long đỏ</t>
  </si>
  <si>
    <t>Nho xanh</t>
  </si>
  <si>
    <t>Táo envy</t>
  </si>
  <si>
    <t>Roi đỏ</t>
  </si>
  <si>
    <t>Bưởi da  xanh</t>
  </si>
  <si>
    <t>BÁNH KẸO</t>
  </si>
  <si>
    <t>Bánh Bông Lan Nho</t>
  </si>
  <si>
    <t>Cái</t>
  </si>
  <si>
    <t>Bánh Solite</t>
  </si>
  <si>
    <t>Bánh Cosy(432g)</t>
  </si>
  <si>
    <t>Bánh AFC(300g/12gói*25g)</t>
  </si>
  <si>
    <t>Bánh mỳ gối 300g</t>
  </si>
  <si>
    <t>Bánh mỳ ruốc(Hải Châu)</t>
  </si>
  <si>
    <t>Đế pizza size nhỏ</t>
  </si>
  <si>
    <t>Sữa chua Vinamilk 60g</t>
  </si>
  <si>
    <t>Sữa chua Phù Đổng 60g</t>
  </si>
  <si>
    <t>Sữa tươi có đường cô gái Hà Lan 110ml</t>
  </si>
  <si>
    <t>Sữa tươi Vinamil 110ml - ADM</t>
  </si>
  <si>
    <t>Sữa Vinamilk 1 lít</t>
  </si>
  <si>
    <t>Sữa chua Mộc Châu 80g</t>
  </si>
  <si>
    <t xml:space="preserve">         Giá trên được thực hiện từ ngày 01/05/2023, Các sản phẩm không có trong báo giá xin vui lòng liên hệ để được biết thêm chi tiết.</t>
  </si>
  <si>
    <t>Hà Nội ngày 25 tháng 04 năm 2023</t>
  </si>
  <si>
    <t>GIÁM ĐỐC</t>
  </si>
  <si>
    <t>Món mặn 1</t>
  </si>
  <si>
    <t>Món mặn 2</t>
  </si>
  <si>
    <r>
      <rPr>
        <b/>
        <sz val="10"/>
        <rFont val="Times New Roman"/>
        <family val="1"/>
      </rPr>
      <t>Tổng số nguyên liệu</t>
    </r>
    <r>
      <rPr>
        <b/>
        <vertAlign val="superscript"/>
        <sz val="10"/>
        <rFont val="Times New Roman"/>
        <family val="1"/>
      </rPr>
      <t>(3)</t>
    </r>
    <r>
      <rPr>
        <b/>
        <sz val="10"/>
        <rFont val="Times New Roman"/>
        <family val="1"/>
      </rPr>
      <t xml:space="preserve">
(loại)</t>
    </r>
  </si>
  <si>
    <r>
      <rPr>
        <b/>
        <sz val="10"/>
        <rFont val="Times New Roman"/>
        <family val="1"/>
      </rPr>
      <t>Tổng lượng rau củ quả</t>
    </r>
    <r>
      <rPr>
        <b/>
        <vertAlign val="superscript"/>
        <sz val="10"/>
        <rFont val="Times New Roman"/>
        <family val="1"/>
      </rPr>
      <t>(4)</t>
    </r>
    <r>
      <rPr>
        <b/>
        <sz val="10"/>
        <rFont val="Times New Roman"/>
        <family val="1"/>
      </rPr>
      <t xml:space="preserve">
(g)</t>
    </r>
  </si>
  <si>
    <r>
      <rPr>
        <b/>
        <sz val="10"/>
        <rFont val="Times New Roman"/>
        <family val="1"/>
      </rPr>
      <t>Hàm lượng muối</t>
    </r>
    <r>
      <rPr>
        <b/>
        <vertAlign val="superscript"/>
        <sz val="10"/>
        <rFont val="Times New Roman"/>
        <family val="1"/>
      </rPr>
      <t>(5)</t>
    </r>
    <r>
      <rPr>
        <b/>
        <sz val="10"/>
        <rFont val="Times New Roman"/>
        <family val="1"/>
      </rPr>
      <t xml:space="preserve">
(g)</t>
    </r>
  </si>
  <si>
    <r>
      <rPr>
        <i/>
        <u/>
        <sz val="9.5"/>
        <rFont val="Times New Roman"/>
        <family val="1"/>
      </rPr>
      <t>Ghi chú:</t>
    </r>
    <r>
      <rPr>
        <i/>
        <sz val="9.5"/>
        <rFont val="Times New Roman"/>
        <family val="1"/>
      </rPr>
      <t xml:space="preserve"> </t>
    </r>
  </si>
  <si>
    <r>
      <rPr>
        <i/>
        <vertAlign val="superscript"/>
        <sz val="9.5"/>
        <rFont val="Times New Roman"/>
        <family val="1"/>
      </rPr>
      <t>(1)</t>
    </r>
    <r>
      <rPr>
        <i/>
        <sz val="9.5"/>
        <rFont val="Times New Roman"/>
        <family val="1"/>
      </rPr>
      <t xml:space="preserve"> Phần trăm năng lượng được tính trên tổng năng lượng của một ngày.</t>
    </r>
  </si>
  <si>
    <r>
      <rPr>
        <i/>
        <vertAlign val="superscript"/>
        <sz val="9.5"/>
        <rFont val="Times New Roman"/>
        <family val="1"/>
      </rPr>
      <t xml:space="preserve">(2) </t>
    </r>
    <r>
      <rPr>
        <i/>
        <sz val="9.5"/>
        <rFont val="Times New Roman"/>
        <family val="1"/>
      </rPr>
      <t>Phần trăm Protein, Lipid, Glucid được tính trên tổng năng lượng của một bữa.</t>
    </r>
  </si>
  <si>
    <r>
      <rPr>
        <i/>
        <vertAlign val="superscript"/>
        <sz val="9.5"/>
        <rFont val="Times New Roman"/>
        <family val="1"/>
      </rPr>
      <t xml:space="preserve">(3) </t>
    </r>
    <r>
      <rPr>
        <i/>
        <sz val="9.5"/>
        <rFont val="Times New Roman"/>
        <family val="1"/>
      </rPr>
      <t>Tổng số loại nguyên liệu sử dụng trong thực đơn,</t>
    </r>
    <r>
      <rPr>
        <i/>
        <vertAlign val="superscript"/>
        <sz val="9.5"/>
        <rFont val="Times New Roman"/>
        <family val="1"/>
      </rPr>
      <t xml:space="preserve"> </t>
    </r>
    <r>
      <rPr>
        <i/>
        <sz val="9.5"/>
        <rFont val="Times New Roman"/>
        <family val="1"/>
      </rPr>
      <t>không bao gồm gia vị.</t>
    </r>
  </si>
  <si>
    <r>
      <rPr>
        <i/>
        <vertAlign val="superscript"/>
        <sz val="9.5"/>
        <rFont val="Times New Roman"/>
        <family val="1"/>
      </rPr>
      <t xml:space="preserve">(4) </t>
    </r>
    <r>
      <rPr>
        <i/>
        <sz val="9.5"/>
        <rFont val="Times New Roman"/>
        <family val="1"/>
      </rPr>
      <t>Tổng lượng rau củ quả trong thực đơn, chưa bao gồm trái cây tráng miệng.</t>
    </r>
  </si>
  <si>
    <r>
      <rPr>
        <i/>
        <vertAlign val="superscript"/>
        <sz val="9.5"/>
        <rFont val="Times New Roman"/>
        <family val="1"/>
      </rPr>
      <t xml:space="preserve">(5) </t>
    </r>
    <r>
      <rPr>
        <i/>
        <sz val="9.5"/>
        <rFont val="Times New Roman"/>
        <family val="1"/>
      </rPr>
      <t>Tổng lượng muối từ các gia vị chứa muối sử dụng trong thực đơn.</t>
    </r>
  </si>
  <si>
    <t>cà rốt</t>
  </si>
  <si>
    <t>Cty gọi</t>
  </si>
  <si>
    <r>
      <t>Năng lượng</t>
    </r>
    <r>
      <rPr>
        <b/>
        <vertAlign val="superscript"/>
        <sz val="12"/>
        <rFont val="Times New Roman"/>
        <family val="1"/>
      </rPr>
      <t>(1)</t>
    </r>
    <r>
      <rPr>
        <b/>
        <sz val="12"/>
        <rFont val="Times New Roman"/>
        <family val="1"/>
      </rPr>
      <t xml:space="preserve">   (kcal)</t>
    </r>
  </si>
  <si>
    <r>
      <t>P</t>
    </r>
    <r>
      <rPr>
        <b/>
        <vertAlign val="superscript"/>
        <sz val="12"/>
        <rFont val="Times New Roman"/>
        <family val="1"/>
      </rPr>
      <t>(2)</t>
    </r>
  </si>
  <si>
    <r>
      <t>L</t>
    </r>
    <r>
      <rPr>
        <b/>
        <vertAlign val="superscript"/>
        <sz val="12"/>
        <rFont val="Times New Roman"/>
        <family val="1"/>
      </rPr>
      <t>(2)</t>
    </r>
  </si>
  <si>
    <r>
      <t>G</t>
    </r>
    <r>
      <rPr>
        <b/>
        <vertAlign val="superscript"/>
        <sz val="12"/>
        <rFont val="Times New Roman"/>
        <family val="1"/>
      </rPr>
      <t>(2)</t>
    </r>
  </si>
  <si>
    <t>Đơn giá: 30.000 VNĐ bao gồm 01 bữa ăn chính  + thuế GTGT</t>
  </si>
  <si>
    <t xml:space="preserve">Khoai tây </t>
  </si>
  <si>
    <t>Su su xào</t>
  </si>
  <si>
    <t>THỰC ĐƠN GIÁO VIÊN TUẦN 2 THÁNG 1</t>
  </si>
  <si>
    <t>Tổng 2 ngày</t>
  </si>
  <si>
    <t>15/2/2024</t>
  </si>
  <si>
    <t>16/2/2024</t>
  </si>
  <si>
    <t>Cá basa chiên</t>
  </si>
  <si>
    <t>Basa phi lê</t>
  </si>
  <si>
    <t>Đậu chiên</t>
  </si>
  <si>
    <t>Đậu phụ</t>
  </si>
  <si>
    <t>Su hào, cà rốt xào</t>
  </si>
  <si>
    <t>Năm</t>
  </si>
  <si>
    <t>Sáu</t>
  </si>
  <si>
    <t>THỰC ĐƠN TUẦN 3 THÁNG 2.2023</t>
  </si>
  <si>
    <t>Cá chiên</t>
  </si>
  <si>
    <t>Đậu tẩm hành</t>
  </si>
  <si>
    <t>Canh cải bắp nấu thịt</t>
  </si>
  <si>
    <t>Cải bắp</t>
  </si>
  <si>
    <t>Sữa fristi</t>
  </si>
  <si>
    <t>Trứng cút</t>
  </si>
  <si>
    <t xml:space="preserve">Sấn mông </t>
  </si>
  <si>
    <t>Cá basa</t>
  </si>
  <si>
    <t>sữa</t>
  </si>
  <si>
    <t>cơm rang</t>
  </si>
  <si>
    <t>xúc xích</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</si>
</sst>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43" formatCode="_(* #,##0.00_);_(* \(#,##0.00\);_(* &quot;-&quot;??_);_(@_)"/>
    <numFmt numFmtId="164" formatCode="0.000"/>
    <numFmt numFmtId="165" formatCode="#,##0.000"/>
    <numFmt numFmtId="166" formatCode="_-* #,##0\ _₫_-;\-* #,##0\ _₫_-;_-* &quot;-&quot;??\ _₫_-;_-@_-"/>
    <numFmt numFmtId="167" formatCode="_(* #,##0_);_(* \(#,##0\);_(* &quot;-&quot;??_);_(@_)"/>
    <numFmt numFmtId="168" formatCode="_-* #,##0.00000\ _₫_-;\-* #,##0.00000\ _₫_-;_-* &quot;-&quot;??\ _₫_-;_-@_-"/>
    <numFmt numFmtId="169" formatCode="_-* #,##0.0000\ _₫_-;\-* #,##0.0000\ _₫_-;_-* &quot;-&quot;??\ _₫_-;_-@"/>
    <numFmt numFmtId="170" formatCode="dd\-mm"/>
    <numFmt numFmtId="171" formatCode="_-* #,##0.00\ _₫_-;\-* #,##0.00\ _₫_-;_-* &quot;-&quot;??\ _₫_-;_-@_-"/>
  </numFmts>
  <fonts count="54">
    <font>
      <sz val="10"/>
      <name val="Arial"/>
      <charset val="134"/>
    </font>
    <font>
      <sz val="13"/>
      <color theme="1"/>
      <name val="Times New Roman"/>
      <family val="1"/>
    </font>
    <font>
      <b/>
      <sz val="13"/>
      <color theme="1"/>
      <name val="Times New Roman"/>
      <family val="1"/>
    </font>
    <font>
      <b/>
      <sz val="15"/>
      <color theme="1"/>
      <name val="Times New Roman"/>
      <family val="1"/>
    </font>
    <font>
      <sz val="15"/>
      <color theme="1"/>
      <name val="Times New Roman"/>
      <family val="1"/>
    </font>
    <font>
      <b/>
      <sz val="18"/>
      <color theme="1"/>
      <name val="Times New Roman"/>
      <family val="1"/>
    </font>
    <font>
      <b/>
      <u/>
      <sz val="14"/>
      <name val="Times New Roman"/>
      <family val="1"/>
    </font>
    <font>
      <b/>
      <sz val="14"/>
      <name val="Times New Roman"/>
      <family val="1"/>
    </font>
    <font>
      <sz val="14"/>
      <name val="Times New Roman"/>
      <family val="1"/>
    </font>
    <font>
      <b/>
      <sz val="13"/>
      <name val="Times New Roman"/>
      <family val="1"/>
    </font>
    <font>
      <b/>
      <u/>
      <sz val="15"/>
      <name val="Times New Roman"/>
      <family val="1"/>
    </font>
    <font>
      <sz val="13"/>
      <name val="Times New Roman"/>
      <family val="1"/>
    </font>
    <font>
      <b/>
      <i/>
      <sz val="13"/>
      <color theme="1"/>
      <name val="Times New Roman"/>
      <family val="1"/>
    </font>
    <font>
      <sz val="10"/>
      <color theme="0"/>
      <name val="Arial"/>
      <family val="2"/>
    </font>
    <font>
      <sz val="10"/>
      <name val="Times New Roman"/>
      <family val="1"/>
    </font>
    <font>
      <sz val="10"/>
      <color theme="0"/>
      <name val="Times New Roman"/>
      <family val="1"/>
    </font>
    <font>
      <b/>
      <sz val="20"/>
      <name val="Times New Roman"/>
      <family val="1"/>
    </font>
    <font>
      <sz val="10"/>
      <color theme="1"/>
      <name val="Times New Roman"/>
      <family val="1"/>
    </font>
    <font>
      <sz val="9"/>
      <color theme="1"/>
      <name val="Times New Roman"/>
      <family val="1"/>
    </font>
    <font>
      <sz val="10"/>
      <color theme="1"/>
      <name val="Arial"/>
      <family val="2"/>
    </font>
    <font>
      <sz val="10"/>
      <color rgb="FFFF0000"/>
      <name val="Times New Roman"/>
      <family val="1"/>
    </font>
    <font>
      <sz val="11"/>
      <color theme="1"/>
      <name val="Times New Roman"/>
      <family val="1"/>
    </font>
    <font>
      <b/>
      <sz val="11"/>
      <color theme="1"/>
      <name val="Times New Roman"/>
      <family val="1"/>
    </font>
    <font>
      <b/>
      <sz val="14"/>
      <color theme="1"/>
      <name val="Times New Roman"/>
      <family val="1"/>
    </font>
    <font>
      <b/>
      <sz val="9"/>
      <color theme="1"/>
      <name val="Times New Roman"/>
      <family val="1"/>
    </font>
    <font>
      <sz val="10"/>
      <name val="Arial"/>
      <family val="2"/>
    </font>
    <font>
      <b/>
      <i/>
      <sz val="12"/>
      <name val="Times New Roman"/>
      <family val="1"/>
    </font>
    <font>
      <sz val="12"/>
      <name val="Arial"/>
      <family val="2"/>
    </font>
    <font>
      <b/>
      <sz val="14"/>
      <name val="Times New Roman"/>
      <family val="1"/>
    </font>
    <font>
      <b/>
      <sz val="12"/>
      <name val="Times New Roman"/>
      <family val="1"/>
    </font>
    <font>
      <sz val="12"/>
      <name val="Times New Roman"/>
      <family val="1"/>
    </font>
    <font>
      <i/>
      <sz val="10"/>
      <name val="Times New Roman"/>
      <family val="1"/>
    </font>
    <font>
      <sz val="10"/>
      <name val="Times New Roman"/>
      <family val="1"/>
    </font>
    <font>
      <b/>
      <sz val="10"/>
      <name val="Arial"/>
      <family val="2"/>
    </font>
    <font>
      <b/>
      <sz val="10"/>
      <name val="Times New Roman"/>
      <family val="1"/>
    </font>
    <font>
      <b/>
      <vertAlign val="superscript"/>
      <sz val="10"/>
      <name val="Times New Roman"/>
      <family val="1"/>
    </font>
    <font>
      <i/>
      <u/>
      <sz val="9.5"/>
      <name val="Times New Roman"/>
      <family val="1"/>
    </font>
    <font>
      <i/>
      <sz val="9.5"/>
      <name val="Times New Roman"/>
      <family val="1"/>
    </font>
    <font>
      <sz val="8"/>
      <name val="Times New Roman"/>
      <family val="1"/>
    </font>
    <font>
      <i/>
      <vertAlign val="superscript"/>
      <sz val="9.5"/>
      <name val="Times New Roman"/>
      <family val="1"/>
    </font>
    <font>
      <sz val="9.5"/>
      <name val="Times New Roman"/>
      <family val="1"/>
    </font>
    <font>
      <b/>
      <sz val="9.5"/>
      <name val="Times New Roman"/>
      <family val="1"/>
    </font>
    <font>
      <sz val="14"/>
      <name val="Times New Roman"/>
      <family val="1"/>
    </font>
    <font>
      <b/>
      <vertAlign val="superscript"/>
      <sz val="12"/>
      <name val="Times New Roman"/>
      <family val="1"/>
    </font>
    <font>
      <b/>
      <sz val="13"/>
      <name val="Times New Roman"/>
      <family val="1"/>
    </font>
    <font>
      <sz val="13"/>
      <name val="Arial"/>
      <family val="2"/>
    </font>
    <font>
      <sz val="13"/>
      <name val="Times New Roman"/>
      <family val="1"/>
    </font>
    <font>
      <sz val="13"/>
      <color theme="1"/>
      <name val="Times New Roman"/>
      <family val="1"/>
    </font>
    <font>
      <sz val="13"/>
      <color theme="0"/>
      <name val="Times New Roman"/>
      <family val="1"/>
    </font>
    <font>
      <sz val="12"/>
      <color rgb="FF000000"/>
      <name val="Times New Roman"/>
      <family val="1"/>
    </font>
    <font>
      <sz val="12"/>
      <color theme="1"/>
      <name val="Times New Roman"/>
      <family val="1"/>
    </font>
    <font>
      <sz val="12"/>
      <color rgb="FFFF0000"/>
      <name val="Times New Roman"/>
      <family val="1"/>
    </font>
    <font>
      <sz val="11"/>
      <color rgb="FFFF0000"/>
      <name val="Times New Roman"/>
      <family val="1"/>
    </font>
    <font>
      <sz val="13"/>
      <color rgb="FFFF0000"/>
      <name val="Times New Roman"/>
      <family val="1"/>
    </font>
  </fonts>
  <fills count="4">
    <fill>
      <patternFill patternType="none"/>
    </fill>
    <fill>
      <patternFill patternType="gray125"/>
    </fill>
    <fill>
      <patternFill patternType="solid">
        <fgColor theme="0"/>
        <bgColor indexed="64"/>
      </patternFill>
    </fill>
    <fill>
      <patternFill patternType="solid">
        <fgColor indexed="22"/>
        <bgColor indexed="64"/>
      </patternFill>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s>
  <cellStyleXfs count="2">
    <xf numFmtId="0" fontId="0" fillId="0" borderId="0"/>
    <xf numFmtId="43" fontId="25" fillId="0" borderId="0" applyFont="0" applyFill="0" applyBorder="0" applyAlignment="0" applyProtection="0"/>
  </cellStyleXfs>
  <cellXfs count="205">
    <xf numFmtId="0" fontId="0" fillId="0" borderId="0" xfId="0"/>
    <xf numFmtId="0" fontId="1" fillId="0" borderId="0" xfId="0" applyFont="1" applyFill="1" applyAlignment="1"/>
    <xf numFmtId="0" fontId="2" fillId="0" borderId="0" xfId="0" applyFont="1" applyFill="1" applyAlignment="1"/>
    <xf numFmtId="0" fontId="1" fillId="0" borderId="0" xfId="0" applyFont="1" applyFill="1" applyAlignment="1">
      <alignment horizontal="left" vertical="center" wrapText="1"/>
    </xf>
    <xf numFmtId="0" fontId="2" fillId="0" borderId="0" xfId="0" applyFont="1" applyFill="1" applyAlignment="1">
      <alignment horizontal="center" vertical="center" wrapText="1"/>
    </xf>
    <xf numFmtId="0" fontId="3" fillId="0" borderId="0" xfId="0" applyFont="1" applyFill="1" applyAlignment="1"/>
    <xf numFmtId="0" fontId="4" fillId="0" borderId="0" xfId="0" applyFont="1" applyFill="1" applyAlignment="1"/>
    <xf numFmtId="0" fontId="1" fillId="0" borderId="0" xfId="0" applyFont="1" applyFill="1" applyAlignment="1">
      <alignment horizontal="center" vertical="center" wrapText="1"/>
    </xf>
    <xf numFmtId="0" fontId="6" fillId="0" borderId="0" xfId="0" applyFont="1" applyFill="1" applyAlignment="1">
      <alignment horizontal="center" vertical="center"/>
    </xf>
    <xf numFmtId="0" fontId="9" fillId="0" borderId="2"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10" fillId="0" borderId="2" xfId="0" applyFont="1" applyFill="1" applyBorder="1" applyAlignment="1">
      <alignment vertical="center"/>
    </xf>
    <xf numFmtId="0" fontId="10" fillId="0" borderId="3" xfId="0" applyFont="1" applyFill="1" applyBorder="1" applyAlignment="1">
      <alignment vertical="center"/>
    </xf>
    <xf numFmtId="0" fontId="3" fillId="0" borderId="2" xfId="0" applyFont="1" applyFill="1" applyBorder="1" applyAlignment="1"/>
    <xf numFmtId="0" fontId="1" fillId="0" borderId="2" xfId="0" applyFont="1" applyFill="1" applyBorder="1" applyAlignment="1">
      <alignment horizontal="right" vertical="center"/>
    </xf>
    <xf numFmtId="0" fontId="1" fillId="0" borderId="2" xfId="0" applyFont="1" applyFill="1" applyBorder="1" applyAlignment="1">
      <alignment vertical="center" wrapText="1"/>
    </xf>
    <xf numFmtId="0" fontId="1" fillId="0" borderId="2" xfId="0" applyFont="1" applyFill="1" applyBorder="1" applyAlignment="1">
      <alignment horizontal="center" vertical="center"/>
    </xf>
    <xf numFmtId="164" fontId="1" fillId="0" borderId="2" xfId="0" applyNumberFormat="1" applyFont="1" applyFill="1" applyBorder="1" applyAlignment="1">
      <alignment horizontal="right" vertical="center"/>
    </xf>
    <xf numFmtId="164" fontId="1" fillId="0" borderId="3" xfId="0" applyNumberFormat="1" applyFont="1" applyFill="1" applyBorder="1" applyAlignment="1">
      <alignment horizontal="right" vertical="center"/>
    </xf>
    <xf numFmtId="164" fontId="11" fillId="0" borderId="3" xfId="0" applyNumberFormat="1" applyFont="1" applyFill="1" applyBorder="1" applyAlignment="1">
      <alignment horizontal="right" vertical="center"/>
    </xf>
    <xf numFmtId="0" fontId="11" fillId="0" borderId="2" xfId="0" applyFont="1" applyFill="1" applyBorder="1" applyAlignment="1">
      <alignment vertical="center" wrapText="1"/>
    </xf>
    <xf numFmtId="0" fontId="11" fillId="0" borderId="2" xfId="0" applyFont="1" applyFill="1" applyBorder="1" applyAlignment="1">
      <alignment horizontal="center" vertical="center"/>
    </xf>
    <xf numFmtId="164" fontId="11" fillId="0" borderId="2" xfId="0" applyNumberFormat="1" applyFont="1" applyFill="1" applyBorder="1" applyAlignment="1">
      <alignment horizontal="right" vertical="center"/>
    </xf>
    <xf numFmtId="0" fontId="10" fillId="0" borderId="4" xfId="0" applyFont="1" applyFill="1" applyBorder="1" applyAlignment="1">
      <alignment vertical="center"/>
    </xf>
    <xf numFmtId="0" fontId="10" fillId="0" borderId="5" xfId="0" applyFont="1" applyFill="1" applyBorder="1" applyAlignment="1">
      <alignment vertical="center"/>
    </xf>
    <xf numFmtId="0" fontId="11" fillId="0" borderId="2" xfId="0" applyFont="1" applyFill="1" applyBorder="1" applyAlignment="1">
      <alignment horizontal="right" vertical="center"/>
    </xf>
    <xf numFmtId="0" fontId="10" fillId="0" borderId="6" xfId="0" applyFont="1" applyFill="1" applyBorder="1" applyAlignment="1">
      <alignment vertical="center"/>
    </xf>
    <xf numFmtId="0" fontId="10" fillId="0" borderId="1" xfId="0" applyFont="1" applyFill="1" applyBorder="1" applyAlignment="1">
      <alignment vertical="center"/>
    </xf>
    <xf numFmtId="0" fontId="10" fillId="0" borderId="7" xfId="0" applyFont="1" applyFill="1" applyBorder="1" applyAlignment="1">
      <alignment vertical="center"/>
    </xf>
    <xf numFmtId="0" fontId="1" fillId="0" borderId="2" xfId="0" applyFont="1" applyFill="1" applyBorder="1" applyAlignment="1">
      <alignment vertical="center"/>
    </xf>
    <xf numFmtId="165" fontId="1" fillId="0" borderId="2" xfId="0" applyNumberFormat="1" applyFont="1" applyFill="1" applyBorder="1" applyAlignment="1">
      <alignment horizontal="right" vertical="center"/>
    </xf>
    <xf numFmtId="0" fontId="9" fillId="0" borderId="2" xfId="0" applyFont="1" applyFill="1" applyBorder="1" applyAlignment="1">
      <alignment horizontal="right" vertical="center"/>
    </xf>
    <xf numFmtId="0" fontId="9" fillId="0" borderId="2" xfId="0" applyFont="1" applyFill="1" applyBorder="1" applyAlignment="1">
      <alignment vertical="center" wrapText="1"/>
    </xf>
    <xf numFmtId="0" fontId="9" fillId="0" borderId="2" xfId="0" applyFont="1" applyFill="1" applyBorder="1" applyAlignment="1">
      <alignment horizontal="center" vertical="center"/>
    </xf>
    <xf numFmtId="165" fontId="9" fillId="0" borderId="2" xfId="0" applyNumberFormat="1" applyFont="1" applyFill="1" applyBorder="1" applyAlignment="1">
      <alignment horizontal="right" vertical="center"/>
    </xf>
    <xf numFmtId="164" fontId="2" fillId="0" borderId="3" xfId="0" applyNumberFormat="1" applyFont="1" applyFill="1" applyBorder="1" applyAlignment="1">
      <alignment horizontal="right" vertical="center"/>
    </xf>
    <xf numFmtId="164" fontId="9" fillId="0" borderId="3" xfId="0" applyNumberFormat="1" applyFont="1" applyFill="1" applyBorder="1" applyAlignment="1">
      <alignment horizontal="right" vertical="center"/>
    </xf>
    <xf numFmtId="0" fontId="11" fillId="0" borderId="2" xfId="0" applyFont="1" applyFill="1" applyBorder="1" applyAlignment="1">
      <alignment vertical="center"/>
    </xf>
    <xf numFmtId="165" fontId="11" fillId="0" borderId="2" xfId="0" applyNumberFormat="1" applyFont="1" applyFill="1" applyBorder="1" applyAlignment="1">
      <alignment horizontal="right" vertical="center"/>
    </xf>
    <xf numFmtId="0" fontId="2" fillId="0" borderId="2" xfId="0" applyFont="1" applyFill="1" applyBorder="1" applyAlignment="1">
      <alignment horizontal="right" vertical="center"/>
    </xf>
    <xf numFmtId="0" fontId="9" fillId="0" borderId="2" xfId="0" applyFont="1" applyFill="1" applyBorder="1" applyAlignment="1">
      <alignment vertical="center"/>
    </xf>
    <xf numFmtId="0" fontId="11" fillId="0" borderId="2" xfId="0" applyFont="1" applyFill="1" applyBorder="1" applyAlignment="1">
      <alignment horizontal="center" vertical="center" wrapText="1"/>
    </xf>
    <xf numFmtId="0" fontId="10" fillId="0" borderId="0" xfId="0" applyFont="1" applyFill="1" applyAlignment="1">
      <alignment vertical="center"/>
    </xf>
    <xf numFmtId="0" fontId="1" fillId="0" borderId="2" xfId="0" applyFont="1" applyFill="1" applyBorder="1" applyAlignment="1"/>
    <xf numFmtId="0" fontId="9" fillId="0" borderId="0" xfId="0" applyFont="1" applyFill="1" applyBorder="1" applyAlignment="1">
      <alignment horizontal="right" vertical="center"/>
    </xf>
    <xf numFmtId="0" fontId="9" fillId="0" borderId="0" xfId="0" applyFont="1" applyFill="1" applyBorder="1" applyAlignment="1">
      <alignment vertical="center" wrapText="1"/>
    </xf>
    <xf numFmtId="0" fontId="9" fillId="0" borderId="0" xfId="0" applyFont="1" applyFill="1" applyBorder="1" applyAlignment="1">
      <alignment horizontal="center" vertical="center"/>
    </xf>
    <xf numFmtId="164" fontId="9" fillId="0" borderId="0" xfId="0" applyNumberFormat="1" applyFont="1" applyFill="1" applyBorder="1" applyAlignment="1">
      <alignment horizontal="right" vertical="center"/>
    </xf>
    <xf numFmtId="0" fontId="12" fillId="0" borderId="0" xfId="0" applyFont="1" applyFill="1" applyAlignment="1"/>
    <xf numFmtId="0" fontId="13" fillId="0" borderId="0" xfId="0" applyFont="1"/>
    <xf numFmtId="167" fontId="13" fillId="0" borderId="0" xfId="1" applyNumberFormat="1" applyFont="1"/>
    <xf numFmtId="167" fontId="0" fillId="0" borderId="0" xfId="1" applyNumberFormat="1" applyFont="1"/>
    <xf numFmtId="0" fontId="14" fillId="0" borderId="0" xfId="0" applyFont="1"/>
    <xf numFmtId="0" fontId="15" fillId="0" borderId="0" xfId="0" applyFont="1"/>
    <xf numFmtId="167" fontId="15" fillId="0" borderId="0" xfId="1" applyNumberFormat="1" applyFont="1"/>
    <xf numFmtId="167" fontId="14" fillId="0" borderId="0" xfId="1" applyNumberFormat="1" applyFont="1"/>
    <xf numFmtId="0" fontId="20" fillId="2" borderId="2" xfId="0" applyFont="1" applyFill="1" applyBorder="1"/>
    <xf numFmtId="0" fontId="21" fillId="2" borderId="2" xfId="0" applyFont="1" applyFill="1" applyBorder="1"/>
    <xf numFmtId="167" fontId="0" fillId="0" borderId="8" xfId="1" applyNumberFormat="1" applyFont="1" applyFill="1" applyBorder="1"/>
    <xf numFmtId="0" fontId="17" fillId="0" borderId="0" xfId="0" applyFont="1"/>
    <xf numFmtId="0" fontId="21" fillId="0" borderId="0" xfId="0" applyFont="1" applyAlignment="1">
      <alignment vertical="center"/>
    </xf>
    <xf numFmtId="0" fontId="21" fillId="0" borderId="0" xfId="0" applyFont="1"/>
    <xf numFmtId="168" fontId="21" fillId="0" borderId="0" xfId="1" applyNumberFormat="1" applyFont="1"/>
    <xf numFmtId="0" fontId="22" fillId="0" borderId="0" xfId="0" applyFont="1" applyAlignment="1">
      <alignment horizontal="left"/>
    </xf>
    <xf numFmtId="0" fontId="19" fillId="0" borderId="0" xfId="0" applyFont="1"/>
    <xf numFmtId="168" fontId="24" fillId="2" borderId="2" xfId="1" applyNumberFormat="1" applyFont="1" applyFill="1" applyBorder="1" applyAlignment="1">
      <alignment horizontal="right"/>
    </xf>
    <xf numFmtId="166" fontId="24" fillId="2" borderId="2" xfId="1" applyNumberFormat="1" applyFont="1" applyFill="1" applyBorder="1" applyAlignment="1">
      <alignment horizontal="right"/>
    </xf>
    <xf numFmtId="166" fontId="24" fillId="2" borderId="2" xfId="1" applyNumberFormat="1" applyFont="1" applyFill="1" applyBorder="1" applyAlignment="1">
      <alignment horizontal="center"/>
    </xf>
    <xf numFmtId="166" fontId="24" fillId="2" borderId="2" xfId="1" applyNumberFormat="1" applyFont="1" applyFill="1" applyBorder="1" applyAlignment="1">
      <alignment horizontal="left"/>
    </xf>
    <xf numFmtId="166" fontId="18" fillId="2" borderId="2" xfId="1" applyNumberFormat="1" applyFont="1" applyFill="1" applyBorder="1" applyAlignment="1"/>
    <xf numFmtId="0" fontId="18" fillId="2" borderId="2" xfId="0" applyFont="1" applyFill="1" applyBorder="1"/>
    <xf numFmtId="169" fontId="18" fillId="2" borderId="2" xfId="0" applyNumberFormat="1" applyFont="1" applyFill="1" applyBorder="1" applyAlignment="1">
      <alignment vertical="center"/>
    </xf>
    <xf numFmtId="0" fontId="18" fillId="2" borderId="2" xfId="0" applyFont="1" applyFill="1" applyBorder="1" applyAlignment="1">
      <alignment wrapText="1"/>
    </xf>
    <xf numFmtId="168" fontId="18" fillId="2" borderId="2" xfId="1" applyNumberFormat="1" applyFont="1" applyFill="1" applyBorder="1" applyAlignment="1">
      <alignment horizontal="right"/>
    </xf>
    <xf numFmtId="167" fontId="18" fillId="2" borderId="2" xfId="1" applyNumberFormat="1" applyFont="1" applyFill="1" applyBorder="1" applyAlignment="1">
      <alignment wrapText="1"/>
    </xf>
    <xf numFmtId="167" fontId="18" fillId="2" borderId="2" xfId="1" applyNumberFormat="1" applyFont="1" applyFill="1" applyBorder="1" applyAlignment="1"/>
    <xf numFmtId="170" fontId="24" fillId="2" borderId="2" xfId="0" applyNumberFormat="1" applyFont="1" applyFill="1" applyBorder="1" applyAlignment="1">
      <alignment vertical="center" wrapText="1"/>
    </xf>
    <xf numFmtId="0" fontId="24" fillId="2" borderId="2" xfId="0" applyFont="1" applyFill="1" applyBorder="1" applyAlignment="1">
      <alignment horizontal="left" vertical="center"/>
    </xf>
    <xf numFmtId="16" fontId="24" fillId="2" borderId="2" xfId="0" applyNumberFormat="1" applyFont="1" applyFill="1" applyBorder="1" applyAlignment="1">
      <alignment vertical="center" wrapText="1"/>
    </xf>
    <xf numFmtId="0" fontId="24" fillId="2" borderId="2" xfId="0" applyFont="1" applyFill="1" applyBorder="1" applyAlignment="1">
      <alignment vertical="center" wrapText="1"/>
    </xf>
    <xf numFmtId="166" fontId="24" fillId="2" borderId="2" xfId="1" applyNumberFormat="1" applyFont="1" applyFill="1" applyBorder="1" applyAlignment="1">
      <alignment horizontal="left" wrapText="1"/>
    </xf>
    <xf numFmtId="166" fontId="18" fillId="2" borderId="2" xfId="1" applyNumberFormat="1" applyFont="1" applyFill="1" applyBorder="1" applyAlignment="1">
      <alignment vertical="center"/>
    </xf>
    <xf numFmtId="168" fontId="18" fillId="2" borderId="2" xfId="1" applyNumberFormat="1" applyFont="1" applyFill="1" applyBorder="1"/>
    <xf numFmtId="166" fontId="18" fillId="2" borderId="2" xfId="1" applyNumberFormat="1" applyFont="1" applyFill="1" applyBorder="1" applyAlignment="1">
      <alignment horizontal="right"/>
    </xf>
    <xf numFmtId="0" fontId="22" fillId="2" borderId="2" xfId="0" applyFont="1" applyFill="1" applyBorder="1" applyAlignment="1">
      <alignment horizontal="left"/>
    </xf>
    <xf numFmtId="166" fontId="24" fillId="2" borderId="2" xfId="1" applyNumberFormat="1" applyFont="1" applyFill="1" applyBorder="1" applyAlignment="1">
      <alignment horizontal="left" vertical="center" wrapText="1"/>
    </xf>
    <xf numFmtId="169" fontId="24" fillId="2" borderId="2" xfId="0" applyNumberFormat="1" applyFont="1" applyFill="1" applyBorder="1" applyAlignment="1">
      <alignment vertical="center"/>
    </xf>
    <xf numFmtId="3" fontId="24" fillId="2" borderId="2" xfId="0" applyNumberFormat="1" applyFont="1" applyFill="1" applyBorder="1"/>
    <xf numFmtId="166" fontId="24" fillId="2" borderId="2" xfId="1" applyNumberFormat="1" applyFont="1" applyFill="1" applyBorder="1" applyAlignment="1"/>
    <xf numFmtId="0" fontId="24" fillId="2" borderId="0" xfId="0" applyFont="1" applyFill="1" applyAlignment="1">
      <alignment horizontal="center"/>
    </xf>
    <xf numFmtId="0" fontId="18" fillId="2" borderId="0" xfId="0" applyFont="1" applyFill="1"/>
    <xf numFmtId="166" fontId="24" fillId="2" borderId="3" xfId="1" applyNumberFormat="1" applyFont="1" applyFill="1" applyBorder="1"/>
    <xf numFmtId="166" fontId="24" fillId="2" borderId="2" xfId="1" applyNumberFormat="1" applyFont="1" applyFill="1" applyBorder="1"/>
    <xf numFmtId="0" fontId="24" fillId="2" borderId="2" xfId="0" applyFont="1" applyFill="1" applyBorder="1" applyAlignment="1">
      <alignment horizontal="center"/>
    </xf>
    <xf numFmtId="166" fontId="18" fillId="2" borderId="3" xfId="1" applyNumberFormat="1" applyFont="1" applyFill="1" applyBorder="1"/>
    <xf numFmtId="43" fontId="24" fillId="2" borderId="2" xfId="1" applyFont="1" applyFill="1" applyBorder="1"/>
    <xf numFmtId="166" fontId="18" fillId="2" borderId="2" xfId="1" applyNumberFormat="1" applyFont="1" applyFill="1" applyBorder="1"/>
    <xf numFmtId="168" fontId="18" fillId="2" borderId="2" xfId="0" applyNumberFormat="1" applyFont="1" applyFill="1" applyBorder="1"/>
    <xf numFmtId="0" fontId="18" fillId="2" borderId="2" xfId="0" applyFont="1" applyFill="1" applyBorder="1" applyAlignment="1"/>
    <xf numFmtId="0" fontId="18" fillId="0" borderId="0" xfId="0" applyFont="1"/>
    <xf numFmtId="0" fontId="18" fillId="0" borderId="0" xfId="0" applyFont="1" applyAlignment="1">
      <alignment vertical="center"/>
    </xf>
    <xf numFmtId="168" fontId="18" fillId="0" borderId="0" xfId="1" applyNumberFormat="1" applyFont="1"/>
    <xf numFmtId="0" fontId="24" fillId="0" borderId="0" xfId="0" applyFont="1" applyAlignment="1">
      <alignment horizontal="left"/>
    </xf>
    <xf numFmtId="167" fontId="21" fillId="2" borderId="2" xfId="1" applyNumberFormat="1" applyFont="1" applyFill="1" applyBorder="1"/>
    <xf numFmtId="166" fontId="18" fillId="0" borderId="0" xfId="0" applyNumberFormat="1" applyFont="1"/>
    <xf numFmtId="166" fontId="24" fillId="0" borderId="0" xfId="1" applyNumberFormat="1" applyFont="1" applyFill="1" applyBorder="1" applyAlignment="1">
      <alignment horizontal="left"/>
    </xf>
    <xf numFmtId="43" fontId="24" fillId="0" borderId="0" xfId="1" applyFont="1" applyFill="1" applyBorder="1"/>
    <xf numFmtId="171" fontId="18" fillId="0" borderId="0" xfId="0" applyNumberFormat="1" applyFont="1"/>
    <xf numFmtId="43" fontId="24" fillId="0" borderId="0" xfId="1" applyFont="1" applyBorder="1"/>
    <xf numFmtId="166" fontId="18" fillId="0" borderId="0" xfId="1" applyNumberFormat="1" applyFont="1"/>
    <xf numFmtId="43" fontId="18" fillId="0" borderId="0" xfId="0" applyNumberFormat="1" applyFont="1"/>
    <xf numFmtId="166" fontId="21" fillId="0" borderId="0" xfId="1" applyNumberFormat="1" applyFont="1"/>
    <xf numFmtId="166" fontId="21" fillId="0" borderId="0" xfId="0" applyNumberFormat="1" applyFont="1"/>
    <xf numFmtId="0" fontId="27" fillId="0" borderId="0" xfId="0" applyFont="1" applyAlignment="1">
      <alignment vertical="center"/>
    </xf>
    <xf numFmtId="0" fontId="27" fillId="0" borderId="0" xfId="0" applyFont="1"/>
    <xf numFmtId="0" fontId="29" fillId="0" borderId="0" xfId="0" applyFont="1" applyAlignment="1">
      <alignment horizontal="center" vertical="center"/>
    </xf>
    <xf numFmtId="0" fontId="30" fillId="0" borderId="0" xfId="0" applyFont="1"/>
    <xf numFmtId="14" fontId="29" fillId="0" borderId="0" xfId="0" applyNumberFormat="1" applyFont="1" applyAlignment="1">
      <alignment horizontal="center" vertical="center"/>
    </xf>
    <xf numFmtId="0" fontId="33" fillId="0" borderId="1" xfId="0" applyFont="1" applyBorder="1" applyAlignment="1">
      <alignment vertical="center"/>
    </xf>
    <xf numFmtId="0" fontId="32" fillId="0" borderId="0" xfId="0" applyFont="1"/>
    <xf numFmtId="0" fontId="34" fillId="3" borderId="2" xfId="0" applyFont="1" applyFill="1" applyBorder="1" applyAlignment="1">
      <alignment horizontal="center" vertical="center" wrapText="1"/>
    </xf>
    <xf numFmtId="0" fontId="32" fillId="0" borderId="2" xfId="0" applyFont="1" applyBorder="1" applyAlignment="1">
      <alignment horizontal="center" vertical="center"/>
    </xf>
    <xf numFmtId="0" fontId="32" fillId="0" borderId="0" xfId="0" applyFont="1" applyAlignment="1">
      <alignment horizontal="center" vertical="center"/>
    </xf>
    <xf numFmtId="0" fontId="32" fillId="0" borderId="0" xfId="0" applyFont="1" applyAlignment="1">
      <alignment horizontal="center" vertical="center" wrapText="1"/>
    </xf>
    <xf numFmtId="0" fontId="36" fillId="0" borderId="0" xfId="0" applyFont="1" applyAlignment="1">
      <alignment vertical="center"/>
    </xf>
    <xf numFmtId="0" fontId="38" fillId="0" borderId="0" xfId="0" applyFont="1"/>
    <xf numFmtId="0" fontId="39" fillId="0" borderId="0" xfId="0" applyFont="1" applyAlignment="1">
      <alignment vertical="center"/>
    </xf>
    <xf numFmtId="0" fontId="40" fillId="0" borderId="0" xfId="0" applyFont="1"/>
    <xf numFmtId="0" fontId="34" fillId="0" borderId="0" xfId="0" applyFont="1" applyAlignment="1">
      <alignment horizontal="left"/>
    </xf>
    <xf numFmtId="0" fontId="32" fillId="0" borderId="0" xfId="0" applyFont="1" applyAlignment="1">
      <alignment horizontal="left"/>
    </xf>
    <xf numFmtId="0" fontId="41" fillId="0" borderId="0" xfId="0" applyFont="1" applyAlignment="1">
      <alignment vertical="center"/>
    </xf>
    <xf numFmtId="0" fontId="34" fillId="3" borderId="5" xfId="0" applyFont="1" applyFill="1" applyBorder="1" applyAlignment="1">
      <alignment horizontal="center" vertical="center"/>
    </xf>
    <xf numFmtId="0" fontId="42" fillId="0" borderId="2" xfId="0" applyFont="1" applyBorder="1" applyAlignment="1">
      <alignment horizontal="center" vertical="center"/>
    </xf>
    <xf numFmtId="0" fontId="29" fillId="0" borderId="2" xfId="0" applyFont="1" applyBorder="1" applyAlignment="1">
      <alignment horizontal="center" vertical="center"/>
    </xf>
    <xf numFmtId="0" fontId="29" fillId="0" borderId="2" xfId="0" applyFont="1" applyBorder="1" applyAlignment="1">
      <alignment horizontal="center" vertical="center" wrapText="1"/>
    </xf>
    <xf numFmtId="0" fontId="44" fillId="0" borderId="2" xfId="0" applyFont="1" applyBorder="1" applyAlignment="1">
      <alignment horizontal="center" vertical="center"/>
    </xf>
    <xf numFmtId="43" fontId="44" fillId="0" borderId="2" xfId="1" applyFont="1" applyBorder="1" applyAlignment="1">
      <alignment horizontal="center" vertical="center"/>
    </xf>
    <xf numFmtId="167" fontId="44" fillId="0" borderId="2" xfId="1" applyNumberFormat="1" applyFont="1" applyBorder="1" applyAlignment="1">
      <alignment horizontal="center" vertical="center"/>
    </xf>
    <xf numFmtId="0" fontId="45" fillId="0" borderId="0" xfId="0" applyFont="1"/>
    <xf numFmtId="0" fontId="46" fillId="0" borderId="2" xfId="0" applyFont="1" applyBorder="1"/>
    <xf numFmtId="0" fontId="47" fillId="0" borderId="2" xfId="0" applyFont="1" applyBorder="1"/>
    <xf numFmtId="43" fontId="46" fillId="0" borderId="2" xfId="1" applyFont="1" applyBorder="1"/>
    <xf numFmtId="167" fontId="46" fillId="0" borderId="2" xfId="1" applyNumberFormat="1" applyFont="1" applyBorder="1"/>
    <xf numFmtId="167" fontId="44" fillId="0" borderId="2" xfId="1" applyNumberFormat="1" applyFont="1" applyBorder="1"/>
    <xf numFmtId="0" fontId="46" fillId="0" borderId="0" xfId="0" applyFont="1" applyAlignment="1">
      <alignment vertical="center"/>
    </xf>
    <xf numFmtId="0" fontId="46" fillId="0" borderId="0" xfId="0" applyFont="1"/>
    <xf numFmtId="0" fontId="48" fillId="0" borderId="0" xfId="0" applyFont="1"/>
    <xf numFmtId="167" fontId="48" fillId="0" borderId="0" xfId="1" applyNumberFormat="1" applyFont="1"/>
    <xf numFmtId="167" fontId="46" fillId="0" borderId="0" xfId="1" applyNumberFormat="1" applyFont="1"/>
    <xf numFmtId="0" fontId="21" fillId="0" borderId="2" xfId="0" applyFont="1" applyBorder="1" applyAlignment="1">
      <alignment horizontal="center" vertical="center" wrapText="1"/>
    </xf>
    <xf numFmtId="14" fontId="49" fillId="2" borderId="2" xfId="0" applyNumberFormat="1" applyFont="1" applyFill="1" applyBorder="1" applyAlignment="1">
      <alignment horizontal="center" vertical="center" wrapText="1" readingOrder="1"/>
    </xf>
    <xf numFmtId="0" fontId="49" fillId="2" borderId="2" xfId="0" applyFont="1" applyFill="1" applyBorder="1" applyAlignment="1">
      <alignment horizontal="center" vertical="center" wrapText="1" readingOrder="1"/>
    </xf>
    <xf numFmtId="0" fontId="50" fillId="2" borderId="2" xfId="0" applyFont="1" applyFill="1" applyBorder="1" applyAlignment="1">
      <alignment horizontal="center" vertical="center" wrapText="1" readingOrder="1"/>
    </xf>
    <xf numFmtId="0" fontId="18" fillId="0" borderId="2" xfId="0" applyFont="1" applyFill="1" applyBorder="1" applyAlignment="1">
      <alignment wrapText="1"/>
    </xf>
    <xf numFmtId="0" fontId="24" fillId="0" borderId="2" xfId="0" applyFont="1" applyFill="1" applyBorder="1" applyAlignment="1">
      <alignment wrapText="1"/>
    </xf>
    <xf numFmtId="0" fontId="18" fillId="0" borderId="0" xfId="0" applyFont="1" applyFill="1"/>
    <xf numFmtId="0" fontId="21" fillId="0" borderId="0" xfId="0" applyFont="1" applyFill="1"/>
    <xf numFmtId="0" fontId="50" fillId="0" borderId="0" xfId="0" applyFont="1" applyFill="1" applyBorder="1" applyAlignment="1">
      <alignment horizontal="center" vertical="center" wrapText="1" readingOrder="1"/>
    </xf>
    <xf numFmtId="0" fontId="1" fillId="0" borderId="2" xfId="0" applyFont="1" applyBorder="1"/>
    <xf numFmtId="0" fontId="11" fillId="0" borderId="2" xfId="0" applyFont="1" applyBorder="1"/>
    <xf numFmtId="166" fontId="24" fillId="2" borderId="2" xfId="1" applyNumberFormat="1" applyFont="1" applyFill="1" applyBorder="1" applyAlignment="1">
      <alignment horizontal="left"/>
    </xf>
    <xf numFmtId="170" fontId="8" fillId="0" borderId="2" xfId="0" quotePrefix="1" applyNumberFormat="1" applyFont="1" applyBorder="1" applyAlignment="1">
      <alignment horizontal="center" vertical="center"/>
    </xf>
    <xf numFmtId="14" fontId="50" fillId="2" borderId="2" xfId="0" applyNumberFormat="1" applyFont="1" applyFill="1" applyBorder="1" applyAlignment="1">
      <alignment horizontal="center" vertical="center" wrapText="1" readingOrder="1"/>
    </xf>
    <xf numFmtId="0" fontId="8" fillId="0" borderId="2" xfId="0" applyFont="1" applyBorder="1" applyAlignment="1">
      <alignment horizontal="center" vertical="center"/>
    </xf>
    <xf numFmtId="0" fontId="26" fillId="0" borderId="0" xfId="0" applyFont="1" applyAlignment="1">
      <alignment horizontal="left" vertical="center"/>
    </xf>
    <xf numFmtId="0" fontId="7" fillId="0" borderId="0" xfId="0" applyFont="1" applyAlignment="1">
      <alignment horizontal="center" vertical="center"/>
    </xf>
    <xf numFmtId="0" fontId="28" fillId="0" borderId="0" xfId="0" applyFont="1" applyAlignment="1">
      <alignment horizontal="center" vertical="center"/>
    </xf>
    <xf numFmtId="0" fontId="29" fillId="0" borderId="0" xfId="0" applyFont="1" applyAlignment="1">
      <alignment horizontal="center" vertical="center"/>
    </xf>
    <xf numFmtId="0" fontId="31" fillId="0" borderId="0" xfId="0" applyFont="1" applyAlignment="1">
      <alignment horizontal="center"/>
    </xf>
    <xf numFmtId="0" fontId="32" fillId="0" borderId="0" xfId="0" applyFont="1" applyAlignment="1">
      <alignment horizontal="center"/>
    </xf>
    <xf numFmtId="0" fontId="34" fillId="3" borderId="3" xfId="0" applyFont="1" applyFill="1" applyBorder="1" applyAlignment="1">
      <alignment horizontal="center" vertical="center"/>
    </xf>
    <xf numFmtId="0" fontId="34" fillId="3" borderId="4" xfId="0" applyFont="1" applyFill="1" applyBorder="1" applyAlignment="1">
      <alignment horizontal="center" vertical="center"/>
    </xf>
    <xf numFmtId="0" fontId="34" fillId="3" borderId="5" xfId="0" applyFont="1" applyFill="1" applyBorder="1" applyAlignment="1">
      <alignment horizontal="center" vertical="center"/>
    </xf>
    <xf numFmtId="0" fontId="29" fillId="0" borderId="9" xfId="0" applyFont="1" applyBorder="1" applyAlignment="1">
      <alignment horizontal="center" vertical="center"/>
    </xf>
    <xf numFmtId="0" fontId="29" fillId="0" borderId="10" xfId="0" applyFont="1" applyBorder="1" applyAlignment="1">
      <alignment horizontal="center" vertical="center"/>
    </xf>
    <xf numFmtId="0" fontId="29" fillId="0" borderId="9" xfId="0" applyFont="1" applyBorder="1" applyAlignment="1">
      <alignment horizontal="center" vertical="center" wrapText="1"/>
    </xf>
    <xf numFmtId="0" fontId="29" fillId="0" borderId="10" xfId="0" applyFont="1" applyBorder="1" applyAlignment="1">
      <alignment horizontal="center" vertical="center" wrapText="1"/>
    </xf>
    <xf numFmtId="0" fontId="34" fillId="0" borderId="9" xfId="0" applyFont="1" applyBorder="1" applyAlignment="1">
      <alignment horizontal="center" vertical="center" wrapText="1"/>
    </xf>
    <xf numFmtId="0" fontId="34" fillId="0" borderId="10" xfId="0" applyFont="1" applyBorder="1" applyAlignment="1">
      <alignment horizontal="center" vertical="center" wrapText="1"/>
    </xf>
    <xf numFmtId="0" fontId="33" fillId="0" borderId="1" xfId="0" applyFont="1" applyBorder="1" applyAlignment="1">
      <alignment horizontal="left" vertical="center"/>
    </xf>
    <xf numFmtId="0" fontId="29" fillId="0" borderId="3" xfId="0" applyFont="1" applyBorder="1" applyAlignment="1">
      <alignment horizontal="center" vertical="center" wrapText="1"/>
    </xf>
    <xf numFmtId="0" fontId="29" fillId="0" borderId="4" xfId="0" applyFont="1" applyBorder="1" applyAlignment="1">
      <alignment horizontal="center" vertical="center" wrapText="1"/>
    </xf>
    <xf numFmtId="0" fontId="29" fillId="0" borderId="5" xfId="0" applyFont="1" applyBorder="1" applyAlignment="1">
      <alignment horizontal="center" vertical="center" wrapText="1"/>
    </xf>
    <xf numFmtId="0" fontId="23" fillId="2" borderId="3" xfId="0" applyFont="1" applyFill="1" applyBorder="1" applyAlignment="1">
      <alignment horizontal="center" vertical="center" wrapText="1"/>
    </xf>
    <xf numFmtId="0" fontId="23" fillId="2" borderId="4" xfId="0" applyFont="1" applyFill="1" applyBorder="1" applyAlignment="1">
      <alignment horizontal="center" vertical="center"/>
    </xf>
    <xf numFmtId="166" fontId="24" fillId="2" borderId="2" xfId="1" applyNumberFormat="1" applyFont="1" applyFill="1" applyBorder="1" applyAlignment="1">
      <alignment horizontal="center"/>
    </xf>
    <xf numFmtId="0" fontId="24" fillId="2" borderId="2" xfId="0" applyFont="1" applyFill="1" applyBorder="1" applyAlignment="1">
      <alignment horizontal="center"/>
    </xf>
    <xf numFmtId="166" fontId="24" fillId="2" borderId="2" xfId="1" applyNumberFormat="1" applyFont="1" applyFill="1" applyBorder="1" applyAlignment="1">
      <alignment horizontal="left"/>
    </xf>
    <xf numFmtId="166" fontId="24" fillId="2" borderId="3" xfId="1" applyNumberFormat="1" applyFont="1" applyFill="1" applyBorder="1" applyAlignment="1">
      <alignment horizontal="left"/>
    </xf>
    <xf numFmtId="0" fontId="24" fillId="2" borderId="2" xfId="0" applyFont="1" applyFill="1" applyBorder="1" applyAlignment="1">
      <alignment horizontal="center" vertical="center" wrapText="1"/>
    </xf>
    <xf numFmtId="0" fontId="24" fillId="2" borderId="2" xfId="0" applyFont="1" applyFill="1" applyBorder="1" applyAlignment="1">
      <alignment vertical="center"/>
    </xf>
    <xf numFmtId="0" fontId="24" fillId="0" borderId="2" xfId="0" applyFont="1" applyFill="1" applyBorder="1" applyAlignment="1">
      <alignment horizontal="center" vertical="center" wrapText="1"/>
    </xf>
    <xf numFmtId="0" fontId="24" fillId="2" borderId="2" xfId="0" applyFont="1" applyFill="1" applyBorder="1" applyAlignment="1">
      <alignment horizontal="center" vertical="center"/>
    </xf>
    <xf numFmtId="0" fontId="16" fillId="0" borderId="2" xfId="0" applyFont="1" applyBorder="1" applyAlignment="1">
      <alignment horizontal="center" vertical="center"/>
    </xf>
    <xf numFmtId="0" fontId="7" fillId="0" borderId="0" xfId="0" applyFont="1" applyFill="1" applyAlignment="1">
      <alignment horizontal="center" vertical="center"/>
    </xf>
    <xf numFmtId="0" fontId="8" fillId="0" borderId="1" xfId="0" applyFont="1" applyFill="1" applyBorder="1" applyAlignment="1">
      <alignment horizontal="left" vertical="center" wrapText="1"/>
    </xf>
    <xf numFmtId="0" fontId="2" fillId="0" borderId="0" xfId="0" applyFont="1" applyFill="1" applyAlignment="1">
      <alignment horizontal="left" vertical="center" wrapText="1"/>
    </xf>
    <xf numFmtId="0" fontId="2" fillId="0" borderId="0" xfId="0" applyFont="1" applyFill="1" applyAlignment="1">
      <alignment horizontal="center"/>
    </xf>
    <xf numFmtId="0" fontId="1" fillId="0" borderId="0" xfId="0" applyFont="1" applyFill="1" applyAlignment="1">
      <alignment horizontal="left"/>
    </xf>
    <xf numFmtId="0" fontId="1" fillId="0" borderId="0" xfId="0" applyFont="1" applyFill="1" applyAlignment="1">
      <alignment horizontal="center"/>
    </xf>
    <xf numFmtId="0" fontId="5" fillId="0" borderId="0" xfId="0" applyFont="1" applyFill="1" applyAlignment="1">
      <alignment horizontal="center"/>
    </xf>
    <xf numFmtId="0" fontId="51" fillId="2" borderId="2" xfId="0" applyFont="1" applyFill="1" applyBorder="1" applyAlignment="1">
      <alignment horizontal="center" vertical="center" wrapText="1" readingOrder="1"/>
    </xf>
    <xf numFmtId="0" fontId="52" fillId="0" borderId="2" xfId="0" applyFont="1" applyBorder="1" applyAlignment="1">
      <alignment horizontal="center" vertical="center" wrapText="1"/>
    </xf>
    <xf numFmtId="0" fontId="53" fillId="0" borderId="2" xfId="0" applyFont="1" applyBorder="1"/>
  </cellXfs>
  <cellStyles count="2">
    <cellStyle name="Comma" xfId="1" builtinId="3"/>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R26"/>
  <sheetViews>
    <sheetView tabSelected="1" topLeftCell="A7" zoomScale="106" zoomScaleNormal="106" workbookViewId="0">
      <selection activeCell="D23" sqref="D23"/>
    </sheetView>
  </sheetViews>
  <sheetFormatPr defaultColWidth="9.140625" defaultRowHeight="12.75"/>
  <cols>
    <col min="1" max="1" width="4.7109375" style="120" customWidth="1"/>
    <col min="2" max="2" width="5.7109375" style="120" customWidth="1"/>
    <col min="3" max="3" width="12" style="120" customWidth="1"/>
    <col min="4" max="4" width="8.85546875" style="120" customWidth="1"/>
    <col min="5" max="5" width="18.5703125" style="120" customWidth="1"/>
    <col min="6" max="6" width="15.7109375" style="120" customWidth="1"/>
    <col min="7" max="7" width="14.85546875" style="120" customWidth="1"/>
    <col min="8" max="8" width="21.7109375" style="120" customWidth="1"/>
    <col min="9" max="9" width="21.42578125" style="120" customWidth="1"/>
    <col min="10" max="10" width="10.7109375" style="120" customWidth="1"/>
    <col min="11" max="11" width="9.42578125" style="120" customWidth="1"/>
    <col min="12" max="12" width="8.42578125" style="120" customWidth="1"/>
    <col min="13" max="13" width="8.28515625" style="120" customWidth="1"/>
    <col min="14" max="15" width="8.42578125" style="120" customWidth="1"/>
    <col min="16" max="16" width="9.140625" style="120" customWidth="1"/>
    <col min="17" max="17" width="9.42578125" style="120" customWidth="1"/>
    <col min="18" max="18" width="7.140625" style="120" customWidth="1"/>
    <col min="19" max="16384" width="9.140625" style="120"/>
  </cols>
  <sheetData>
    <row r="1" spans="1:18" s="114" customFormat="1" ht="18" customHeight="1">
      <c r="A1" s="165"/>
      <c r="B1" s="165"/>
      <c r="C1" s="165"/>
      <c r="D1" s="165"/>
      <c r="E1" s="165"/>
      <c r="F1" s="165"/>
      <c r="G1" s="165"/>
      <c r="H1" s="165"/>
      <c r="I1" s="165"/>
      <c r="J1" s="165"/>
      <c r="K1" s="165"/>
      <c r="L1" s="165"/>
      <c r="M1" s="165"/>
      <c r="N1" s="165"/>
      <c r="O1" s="165"/>
      <c r="P1" s="165"/>
      <c r="Q1" s="165"/>
    </row>
    <row r="2" spans="1:18" s="115" customFormat="1" ht="21" customHeight="1">
      <c r="A2" s="165" t="s">
        <v>87</v>
      </c>
      <c r="B2" s="165"/>
      <c r="C2" s="165"/>
      <c r="D2" s="165"/>
      <c r="E2" s="165"/>
      <c r="F2" s="165"/>
      <c r="G2" s="165"/>
      <c r="H2" s="165"/>
      <c r="I2" s="165"/>
      <c r="J2" s="165"/>
      <c r="K2" s="165"/>
      <c r="L2" s="165"/>
      <c r="M2" s="165"/>
      <c r="N2" s="165"/>
      <c r="O2" s="165"/>
      <c r="P2" s="165"/>
      <c r="Q2" s="165"/>
    </row>
    <row r="3" spans="1:18" s="115" customFormat="1" ht="26.1" customHeight="1">
      <c r="A3" s="166" t="s">
        <v>429</v>
      </c>
      <c r="B3" s="167"/>
      <c r="C3" s="167"/>
      <c r="D3" s="167"/>
      <c r="E3" s="167"/>
      <c r="F3" s="167"/>
      <c r="G3" s="167"/>
      <c r="H3" s="167"/>
      <c r="I3" s="167"/>
      <c r="J3" s="167"/>
      <c r="K3" s="167"/>
      <c r="L3" s="167"/>
      <c r="M3" s="167"/>
      <c r="N3" s="167"/>
      <c r="O3" s="167"/>
      <c r="P3" s="167"/>
      <c r="Q3" s="167"/>
    </row>
    <row r="4" spans="1:18" s="115" customFormat="1" ht="15.75">
      <c r="A4" s="116"/>
      <c r="B4" s="116"/>
      <c r="C4" s="116"/>
      <c r="D4" s="116"/>
      <c r="E4" s="116"/>
      <c r="F4" s="117"/>
      <c r="G4" s="118" t="s">
        <v>420</v>
      </c>
      <c r="H4" s="116" t="s">
        <v>0</v>
      </c>
      <c r="I4" s="116"/>
      <c r="J4" s="118" t="s">
        <v>421</v>
      </c>
      <c r="K4" s="116"/>
      <c r="L4" s="116"/>
      <c r="M4" s="116"/>
      <c r="N4" s="116"/>
      <c r="O4" s="116"/>
      <c r="P4" s="116"/>
      <c r="Q4" s="116"/>
    </row>
    <row r="5" spans="1:18" s="115" customFormat="1" ht="15" customHeight="1">
      <c r="A5" s="168" t="s">
        <v>415</v>
      </c>
      <c r="B5" s="168"/>
      <c r="C5" s="168"/>
      <c r="D5" s="168"/>
      <c r="E5" s="168"/>
      <c r="F5" s="168"/>
      <c r="G5" s="168"/>
      <c r="H5" s="168"/>
      <c r="I5" s="168"/>
      <c r="J5" s="168"/>
      <c r="K5" s="168"/>
      <c r="L5" s="168"/>
      <c r="M5" s="168"/>
      <c r="N5" s="168"/>
      <c r="O5" s="168"/>
      <c r="P5" s="168"/>
      <c r="Q5" s="168"/>
    </row>
    <row r="6" spans="1:18" customFormat="1" ht="15" customHeight="1">
      <c r="A6" s="169" t="s">
        <v>1</v>
      </c>
      <c r="B6" s="170"/>
      <c r="C6" s="170"/>
      <c r="D6" s="170"/>
      <c r="E6" s="170"/>
      <c r="F6" s="170"/>
      <c r="G6" s="170"/>
      <c r="H6" s="170"/>
      <c r="I6" s="170"/>
      <c r="J6" s="170"/>
      <c r="K6" s="170"/>
      <c r="L6" s="170"/>
      <c r="M6" s="170"/>
      <c r="N6" s="170"/>
      <c r="O6" s="170"/>
      <c r="P6" s="170"/>
      <c r="Q6" s="170"/>
    </row>
    <row r="7" spans="1:18" customFormat="1" ht="15" customHeight="1">
      <c r="A7" s="180" t="s">
        <v>2</v>
      </c>
      <c r="B7" s="180"/>
      <c r="C7" s="180"/>
      <c r="D7" s="180"/>
      <c r="E7" s="180"/>
      <c r="F7" s="180"/>
      <c r="G7" s="119"/>
      <c r="H7" s="119"/>
      <c r="I7" s="119"/>
      <c r="J7" s="119"/>
      <c r="K7" s="119"/>
      <c r="L7" s="119"/>
      <c r="M7" s="119"/>
      <c r="N7" s="119"/>
      <c r="O7" s="119"/>
      <c r="P7" s="119"/>
      <c r="Q7" s="119"/>
    </row>
    <row r="8" spans="1:18" ht="26.25" customHeight="1">
      <c r="A8" s="174" t="s">
        <v>3</v>
      </c>
      <c r="B8" s="174" t="s">
        <v>4</v>
      </c>
      <c r="C8" s="174" t="s">
        <v>5</v>
      </c>
      <c r="D8" s="176" t="s">
        <v>6</v>
      </c>
      <c r="E8" s="174" t="s">
        <v>398</v>
      </c>
      <c r="F8" s="174" t="s">
        <v>399</v>
      </c>
      <c r="G8" s="174" t="s">
        <v>8</v>
      </c>
      <c r="H8" s="174" t="s">
        <v>7</v>
      </c>
      <c r="I8" s="174" t="s">
        <v>55</v>
      </c>
      <c r="J8" s="176" t="s">
        <v>411</v>
      </c>
      <c r="K8" s="176" t="s">
        <v>9</v>
      </c>
      <c r="L8" s="181" t="s">
        <v>10</v>
      </c>
      <c r="M8" s="182"/>
      <c r="N8" s="182"/>
      <c r="O8" s="183"/>
      <c r="P8" s="178" t="s">
        <v>400</v>
      </c>
      <c r="Q8" s="178" t="s">
        <v>401</v>
      </c>
      <c r="R8" s="178" t="s">
        <v>402</v>
      </c>
    </row>
    <row r="9" spans="1:18" ht="78.75">
      <c r="A9" s="175"/>
      <c r="B9" s="175"/>
      <c r="C9" s="175"/>
      <c r="D9" s="177"/>
      <c r="E9" s="175"/>
      <c r="F9" s="175"/>
      <c r="G9" s="175"/>
      <c r="H9" s="175"/>
      <c r="I9" s="175"/>
      <c r="J9" s="177"/>
      <c r="K9" s="177"/>
      <c r="L9" s="134" t="s">
        <v>412</v>
      </c>
      <c r="M9" s="135" t="s">
        <v>11</v>
      </c>
      <c r="N9" s="134" t="s">
        <v>413</v>
      </c>
      <c r="O9" s="134" t="s">
        <v>414</v>
      </c>
      <c r="P9" s="179"/>
      <c r="Q9" s="179"/>
      <c r="R9" s="179"/>
    </row>
    <row r="10" spans="1:18" ht="25.5" customHeight="1">
      <c r="A10" s="171" t="s">
        <v>12</v>
      </c>
      <c r="B10" s="172"/>
      <c r="C10" s="172"/>
      <c r="D10" s="172"/>
      <c r="E10" s="172"/>
      <c r="F10" s="172"/>
      <c r="G10" s="172"/>
      <c r="H10" s="173"/>
      <c r="I10" s="132"/>
      <c r="J10" s="121" t="s">
        <v>13</v>
      </c>
      <c r="K10" s="121" t="s">
        <v>14</v>
      </c>
      <c r="L10" s="121" t="s">
        <v>15</v>
      </c>
      <c r="M10" s="121" t="s">
        <v>16</v>
      </c>
      <c r="N10" s="121" t="s">
        <v>17</v>
      </c>
      <c r="O10" s="121" t="s">
        <v>18</v>
      </c>
      <c r="P10" s="121" t="s">
        <v>19</v>
      </c>
      <c r="Q10" s="121" t="s">
        <v>20</v>
      </c>
      <c r="R10" s="121" t="s">
        <v>21</v>
      </c>
    </row>
    <row r="11" spans="1:18" ht="33" customHeight="1">
      <c r="A11" s="133">
        <v>1</v>
      </c>
      <c r="B11" s="164" t="s">
        <v>427</v>
      </c>
      <c r="C11" s="162" t="s">
        <v>420</v>
      </c>
      <c r="D11" s="150" t="s">
        <v>22</v>
      </c>
      <c r="E11" s="151" t="s">
        <v>422</v>
      </c>
      <c r="F11" s="151" t="s">
        <v>431</v>
      </c>
      <c r="G11" s="152" t="s">
        <v>426</v>
      </c>
      <c r="H11" s="152" t="s">
        <v>432</v>
      </c>
      <c r="I11" s="152" t="s">
        <v>434</v>
      </c>
      <c r="J11" s="122" t="s">
        <v>23</v>
      </c>
      <c r="K11" s="122" t="s">
        <v>24</v>
      </c>
      <c r="L11" s="122" t="s">
        <v>25</v>
      </c>
      <c r="M11" s="122" t="s">
        <v>26</v>
      </c>
      <c r="N11" s="122" t="s">
        <v>27</v>
      </c>
      <c r="O11" s="122" t="s">
        <v>28</v>
      </c>
      <c r="P11" s="122" t="s">
        <v>29</v>
      </c>
      <c r="Q11" s="122" t="s">
        <v>30</v>
      </c>
      <c r="R11" s="122" t="s">
        <v>31</v>
      </c>
    </row>
    <row r="12" spans="1:18" ht="33" customHeight="1">
      <c r="A12" s="133">
        <v>2</v>
      </c>
      <c r="B12" s="164" t="s">
        <v>428</v>
      </c>
      <c r="C12" s="162" t="s">
        <v>421</v>
      </c>
      <c r="D12" s="203" t="s">
        <v>439</v>
      </c>
      <c r="E12" s="202" t="s">
        <v>440</v>
      </c>
      <c r="F12" s="163"/>
      <c r="G12" s="153"/>
      <c r="H12" s="153"/>
      <c r="I12" s="202" t="s">
        <v>438</v>
      </c>
      <c r="J12" s="122" t="s">
        <v>33</v>
      </c>
      <c r="K12" s="122" t="s">
        <v>34</v>
      </c>
      <c r="L12" s="122" t="s">
        <v>35</v>
      </c>
      <c r="M12" s="122" t="s">
        <v>36</v>
      </c>
      <c r="N12" s="122" t="s">
        <v>37</v>
      </c>
      <c r="O12" s="122" t="s">
        <v>38</v>
      </c>
      <c r="P12" s="122" t="s">
        <v>39</v>
      </c>
      <c r="Q12" s="122" t="s">
        <v>40</v>
      </c>
      <c r="R12" s="122" t="s">
        <v>41</v>
      </c>
    </row>
    <row r="13" spans="1:18" ht="15" customHeight="1">
      <c r="A13" s="123"/>
      <c r="B13" s="123"/>
      <c r="C13" s="123"/>
      <c r="D13" s="124"/>
      <c r="E13" s="124"/>
      <c r="F13" s="124"/>
      <c r="G13" s="124"/>
      <c r="H13" s="124"/>
      <c r="I13" s="124"/>
      <c r="J13" s="123"/>
      <c r="K13" s="123"/>
      <c r="L13" s="123"/>
      <c r="M13" s="123"/>
      <c r="N13" s="123"/>
      <c r="O13" s="123"/>
      <c r="P13" s="123"/>
      <c r="Q13" s="123"/>
      <c r="R13" s="123"/>
    </row>
    <row r="14" spans="1:18" ht="9.75" customHeight="1">
      <c r="A14" s="123"/>
      <c r="B14" s="123"/>
      <c r="C14" s="123"/>
      <c r="D14" s="124"/>
      <c r="E14" s="124"/>
      <c r="F14" s="124"/>
      <c r="G14" s="124"/>
      <c r="H14" s="124"/>
      <c r="I14" s="124"/>
      <c r="J14" s="123"/>
      <c r="K14" s="123"/>
      <c r="L14" s="123"/>
      <c r="M14" s="123"/>
      <c r="N14" s="123"/>
      <c r="O14" s="123"/>
      <c r="P14" s="123"/>
      <c r="Q14" s="123"/>
      <c r="R14" s="123"/>
    </row>
    <row r="15" spans="1:18" ht="9.75" customHeight="1">
      <c r="A15" s="123"/>
      <c r="B15" s="123"/>
      <c r="C15" s="123"/>
      <c r="D15" s="124"/>
      <c r="E15" s="124"/>
      <c r="F15" s="124"/>
      <c r="G15" s="124"/>
      <c r="H15" s="124"/>
      <c r="I15" s="124"/>
      <c r="J15" s="123"/>
      <c r="K15" s="123"/>
      <c r="L15" s="123"/>
      <c r="M15" s="123"/>
      <c r="N15" s="123"/>
      <c r="O15" s="123"/>
      <c r="P15" s="123"/>
      <c r="Q15" s="123"/>
      <c r="R15" s="123"/>
    </row>
    <row r="16" spans="1:18" s="126" customFormat="1" ht="16.5" customHeight="1">
      <c r="A16" s="125" t="s">
        <v>403</v>
      </c>
      <c r="D16" s="127" t="s">
        <v>404</v>
      </c>
      <c r="E16" s="120"/>
      <c r="F16" s="120"/>
      <c r="H16" s="120"/>
      <c r="I16" s="158"/>
      <c r="J16" s="120"/>
      <c r="K16" s="120"/>
      <c r="L16" s="120"/>
      <c r="M16" s="120"/>
      <c r="N16" s="120"/>
      <c r="O16" s="120"/>
    </row>
    <row r="17" spans="1:10" ht="15" customHeight="1">
      <c r="B17" s="128"/>
      <c r="C17" s="128"/>
      <c r="D17" s="127" t="s">
        <v>405</v>
      </c>
      <c r="E17" s="128"/>
      <c r="G17" s="129"/>
      <c r="J17" s="130"/>
    </row>
    <row r="18" spans="1:10" ht="15" customHeight="1">
      <c r="A18" s="128"/>
      <c r="B18" s="128"/>
      <c r="C18" s="128"/>
      <c r="D18" s="127" t="s">
        <v>406</v>
      </c>
      <c r="E18" s="128"/>
      <c r="G18" s="130"/>
    </row>
    <row r="19" spans="1:10" ht="15" customHeight="1">
      <c r="A19" s="128"/>
      <c r="B19" s="128"/>
      <c r="C19" s="128"/>
      <c r="D19" s="127" t="s">
        <v>407</v>
      </c>
      <c r="E19" s="128"/>
      <c r="G19" s="130"/>
    </row>
    <row r="20" spans="1:10" ht="15" customHeight="1">
      <c r="A20" s="128"/>
      <c r="B20" s="128"/>
      <c r="C20" s="128"/>
      <c r="D20" s="127" t="s">
        <v>408</v>
      </c>
      <c r="E20" s="128"/>
    </row>
    <row r="21" spans="1:10" ht="15" customHeight="1">
      <c r="D21" s="131"/>
    </row>
    <row r="22" spans="1:10" ht="15" customHeight="1"/>
    <row r="23" spans="1:10" ht="15" customHeight="1"/>
    <row r="24" spans="1:10" ht="15" customHeight="1"/>
    <row r="25" spans="1:10" ht="15" customHeight="1"/>
    <row r="26" spans="1:10" ht="15" customHeight="1"/>
  </sheetData>
  <mergeCells count="22">
    <mergeCell ref="P8:P9"/>
    <mergeCell ref="Q8:Q9"/>
    <mergeCell ref="R8:R9"/>
    <mergeCell ref="A7:F7"/>
    <mergeCell ref="L8:O8"/>
    <mergeCell ref="J8:J9"/>
    <mergeCell ref="K8:K9"/>
    <mergeCell ref="I8:I9"/>
    <mergeCell ref="A10:H10"/>
    <mergeCell ref="A8:A9"/>
    <mergeCell ref="B8:B9"/>
    <mergeCell ref="C8:C9"/>
    <mergeCell ref="D8:D9"/>
    <mergeCell ref="E8:E9"/>
    <mergeCell ref="F8:F9"/>
    <mergeCell ref="G8:G9"/>
    <mergeCell ref="H8:H9"/>
    <mergeCell ref="A1:Q1"/>
    <mergeCell ref="A2:Q2"/>
    <mergeCell ref="A3:Q3"/>
    <mergeCell ref="A5:Q5"/>
    <mergeCell ref="A6:Q6"/>
  </mergeCells>
  <pageMargins left="0.37" right="0.16" top="0.5" bottom="0.75" header="0.3" footer="0.3"/>
  <pageSetup scale="59"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N40"/>
  <sheetViews>
    <sheetView view="pageLayout" topLeftCell="C7" zoomScaleNormal="100" workbookViewId="0">
      <selection activeCell="M8" sqref="M8"/>
    </sheetView>
  </sheetViews>
  <sheetFormatPr defaultColWidth="9.140625" defaultRowHeight="15"/>
  <cols>
    <col min="1" max="1" width="8.140625" style="60" customWidth="1"/>
    <col min="2" max="2" width="24.140625" style="61" customWidth="1"/>
    <col min="3" max="3" width="16.28515625" style="157" customWidth="1"/>
    <col min="4" max="4" width="13.140625" style="63" customWidth="1"/>
    <col min="5" max="5" width="8.140625" style="62" customWidth="1"/>
    <col min="6" max="6" width="10.140625" style="62" customWidth="1"/>
    <col min="7" max="7" width="11.5703125" style="64" customWidth="1"/>
    <col min="8" max="8" width="8.140625" style="62" customWidth="1"/>
    <col min="9" max="9" width="9" style="62" customWidth="1"/>
    <col min="10" max="10" width="7.28515625" style="62" customWidth="1"/>
    <col min="11" max="11" width="9.85546875" style="62" customWidth="1"/>
    <col min="12" max="12" width="20" style="62" customWidth="1"/>
    <col min="13" max="13" width="12.85546875" style="62" customWidth="1"/>
    <col min="14" max="14" width="29.7109375" style="62" customWidth="1"/>
    <col min="15" max="16" width="9.140625" style="65"/>
    <col min="17" max="19" width="9.85546875" style="65" customWidth="1"/>
    <col min="20" max="16384" width="9.140625" style="65"/>
  </cols>
  <sheetData>
    <row r="1" spans="1:14" ht="44.25" customHeight="1">
      <c r="A1" s="184" t="s">
        <v>43</v>
      </c>
      <c r="B1" s="185"/>
      <c r="C1" s="185"/>
      <c r="D1" s="185"/>
      <c r="E1" s="185"/>
      <c r="F1" s="185"/>
      <c r="G1" s="185"/>
      <c r="H1" s="185"/>
      <c r="I1" s="185"/>
      <c r="J1" s="185"/>
      <c r="K1" s="185"/>
      <c r="L1" s="90"/>
      <c r="M1" s="90"/>
      <c r="N1" s="91"/>
    </row>
    <row r="2" spans="1:14" ht="12.75">
      <c r="A2" s="190" t="s">
        <v>44</v>
      </c>
      <c r="B2" s="191" t="s">
        <v>45</v>
      </c>
      <c r="C2" s="192" t="s">
        <v>46</v>
      </c>
      <c r="D2" s="66" t="s">
        <v>47</v>
      </c>
      <c r="E2" s="67" t="s">
        <v>48</v>
      </c>
      <c r="F2" s="193" t="s">
        <v>49</v>
      </c>
      <c r="G2" s="186" t="s">
        <v>50</v>
      </c>
      <c r="H2" s="186"/>
      <c r="I2" s="186"/>
      <c r="J2" s="186"/>
      <c r="K2" s="92" t="s">
        <v>51</v>
      </c>
      <c r="L2" s="93"/>
      <c r="M2" s="94"/>
      <c r="N2" s="71"/>
    </row>
    <row r="3" spans="1:14">
      <c r="A3" s="190"/>
      <c r="B3" s="191"/>
      <c r="C3" s="192"/>
      <c r="D3" s="66" t="s">
        <v>52</v>
      </c>
      <c r="E3" s="67" t="s">
        <v>53</v>
      </c>
      <c r="F3" s="193"/>
      <c r="G3" s="69"/>
      <c r="H3" s="70"/>
      <c r="I3" s="68"/>
      <c r="J3" s="68"/>
      <c r="K3" s="92"/>
      <c r="L3" s="58"/>
      <c r="M3" s="58"/>
      <c r="N3" s="71"/>
    </row>
    <row r="4" spans="1:14" ht="15" customHeight="1">
      <c r="A4" s="71" t="str">
        <f>'Báo cáo'!B11</f>
        <v>Năm</v>
      </c>
      <c r="B4" s="72" t="str">
        <f>'Báo cáo'!E11</f>
        <v>Cá basa chiên</v>
      </c>
      <c r="C4" s="154" t="s">
        <v>54</v>
      </c>
      <c r="D4" s="74">
        <v>0.11</v>
      </c>
      <c r="E4" s="75">
        <v>21000</v>
      </c>
      <c r="F4" s="75">
        <f>E4*D4</f>
        <v>2310</v>
      </c>
      <c r="G4" s="69" t="s">
        <v>55</v>
      </c>
      <c r="H4" s="76">
        <v>5000</v>
      </c>
      <c r="I4" s="68" t="s">
        <v>56</v>
      </c>
      <c r="J4" s="68" t="s">
        <v>57</v>
      </c>
      <c r="K4" s="95"/>
      <c r="L4" s="93" t="str">
        <f>A4</f>
        <v>Năm</v>
      </c>
      <c r="M4" s="96">
        <v>750</v>
      </c>
      <c r="N4" s="71"/>
    </row>
    <row r="5" spans="1:14" ht="15" customHeight="1">
      <c r="A5" s="77" t="str">
        <f>'Báo cáo'!C11</f>
        <v>15/2/2024</v>
      </c>
      <c r="B5" s="72" t="str">
        <f>'Báo cáo'!F11</f>
        <v>Đậu tẩm hành</v>
      </c>
      <c r="C5" s="154" t="s">
        <v>423</v>
      </c>
      <c r="D5" s="74">
        <v>0.1</v>
      </c>
      <c r="E5" s="75">
        <v>90000</v>
      </c>
      <c r="F5" s="75">
        <f>D5*E5</f>
        <v>9000</v>
      </c>
      <c r="G5" s="78" t="str">
        <f>'Báo cáo'!I11</f>
        <v>Sữa fristi</v>
      </c>
      <c r="H5" s="70"/>
      <c r="I5" s="97"/>
      <c r="J5" s="97"/>
      <c r="K5" s="95"/>
      <c r="L5" s="73" t="str">
        <f>C4</f>
        <v>Gạo tẻ</v>
      </c>
      <c r="M5" s="96">
        <f>D4*$M$4</f>
        <v>82.5</v>
      </c>
      <c r="N5" s="71"/>
    </row>
    <row r="6" spans="1:14" ht="15" customHeight="1">
      <c r="A6" s="77"/>
      <c r="B6" s="72"/>
      <c r="C6" s="154" t="s">
        <v>74</v>
      </c>
      <c r="D6" s="74">
        <f>6/M4</f>
        <v>8.0000000000000002E-3</v>
      </c>
      <c r="E6" s="75">
        <f>VLOOKUP(C6,'báo giá'!$B$10:$D$305,3,0)*1000</f>
        <v>95000</v>
      </c>
      <c r="F6" s="75">
        <f>D6*E6</f>
        <v>760</v>
      </c>
      <c r="G6" s="78"/>
      <c r="H6" s="70"/>
      <c r="I6" s="97"/>
      <c r="J6" s="97"/>
      <c r="K6" s="95"/>
      <c r="L6" s="73" t="s">
        <v>74</v>
      </c>
      <c r="M6" s="96">
        <f>D6*M4</f>
        <v>6</v>
      </c>
      <c r="N6" s="71"/>
    </row>
    <row r="7" spans="1:14" ht="15" customHeight="1">
      <c r="A7" s="79"/>
      <c r="B7" s="72" t="str">
        <f>'Báo cáo'!G11</f>
        <v>Su hào, cà rốt xào</v>
      </c>
      <c r="C7" s="154" t="s">
        <v>73</v>
      </c>
      <c r="D7" s="74">
        <f>6/M4</f>
        <v>8.0000000000000002E-3</v>
      </c>
      <c r="E7" s="75">
        <f>VLOOKUP(C7,'báo giá'!$B$10:$D$305,3,0)*1000</f>
        <v>55556</v>
      </c>
      <c r="F7" s="75">
        <f>D7*E7</f>
        <v>444.44800000000004</v>
      </c>
      <c r="G7" s="69" t="s">
        <v>60</v>
      </c>
      <c r="H7" s="70">
        <v>3000</v>
      </c>
      <c r="I7" s="97"/>
      <c r="J7" s="97"/>
      <c r="K7" s="95"/>
      <c r="L7" s="73" t="str">
        <f>C5</f>
        <v>Basa phi lê</v>
      </c>
      <c r="M7" s="96">
        <f>D5*$M$4</f>
        <v>75</v>
      </c>
      <c r="N7" s="71"/>
    </row>
    <row r="8" spans="1:14" ht="15" customHeight="1">
      <c r="A8" s="79"/>
      <c r="B8" s="72" t="str">
        <f>'Báo cáo'!H11</f>
        <v>Canh cải bắp nấu thịt</v>
      </c>
      <c r="C8" s="154" t="s">
        <v>258</v>
      </c>
      <c r="D8" s="74">
        <v>0.06</v>
      </c>
      <c r="E8" s="75">
        <f>VLOOKUP(C8,'báo giá'!$B$10:$D$305,3,0)*1000</f>
        <v>30000</v>
      </c>
      <c r="F8" s="75">
        <f>D8*E8</f>
        <v>1800</v>
      </c>
      <c r="G8" s="69" t="s">
        <v>62</v>
      </c>
      <c r="H8" s="70">
        <v>1400</v>
      </c>
      <c r="I8" s="97"/>
      <c r="J8" s="97"/>
      <c r="K8" s="95"/>
      <c r="L8" s="73" t="str">
        <f t="shared" ref="L8:L16" si="0">C7</f>
        <v>Bột chiên giòn 1kg</v>
      </c>
      <c r="M8" s="96">
        <f t="shared" ref="M8:M11" si="1">D7*$M$4</f>
        <v>6</v>
      </c>
      <c r="N8" s="71"/>
    </row>
    <row r="9" spans="1:14" ht="15" customHeight="1">
      <c r="A9" s="80"/>
      <c r="B9" s="72"/>
      <c r="C9" s="154" t="s">
        <v>409</v>
      </c>
      <c r="D9" s="74">
        <v>6.0000000000000001E-3</v>
      </c>
      <c r="E9" s="75">
        <f>VLOOKUP(C9,'báo giá'!$B$10:$D$305,3,0)*1000</f>
        <v>25714</v>
      </c>
      <c r="F9" s="75">
        <f t="shared" ref="F9:F15" si="2">D9*E9</f>
        <v>154.28399999999999</v>
      </c>
      <c r="G9" s="81" t="s">
        <v>64</v>
      </c>
      <c r="H9" s="82">
        <v>200</v>
      </c>
      <c r="I9" s="97"/>
      <c r="J9" s="97"/>
      <c r="K9" s="95"/>
      <c r="L9" s="73" t="str">
        <f t="shared" si="0"/>
        <v>Su su gọt vỏ</v>
      </c>
      <c r="M9" s="96">
        <f t="shared" si="1"/>
        <v>45</v>
      </c>
      <c r="N9" s="71"/>
    </row>
    <row r="10" spans="1:14" ht="15.95" customHeight="1">
      <c r="A10" s="80"/>
      <c r="B10" s="72"/>
      <c r="C10" s="21" t="s">
        <v>433</v>
      </c>
      <c r="D10" s="83">
        <v>0.02</v>
      </c>
      <c r="E10" s="75">
        <v>22000</v>
      </c>
      <c r="F10" s="75">
        <f t="shared" si="2"/>
        <v>440</v>
      </c>
      <c r="G10" s="81" t="s">
        <v>65</v>
      </c>
      <c r="H10" s="82">
        <v>200</v>
      </c>
      <c r="I10" s="97"/>
      <c r="J10" s="97"/>
      <c r="K10" s="95"/>
      <c r="L10" s="73" t="str">
        <f t="shared" si="0"/>
        <v>cà rốt</v>
      </c>
      <c r="M10" s="96">
        <f>D9*M4</f>
        <v>4.5</v>
      </c>
      <c r="N10" s="71"/>
    </row>
    <row r="11" spans="1:14" ht="15" customHeight="1">
      <c r="A11" s="80"/>
      <c r="B11" s="72"/>
      <c r="C11" s="154" t="s">
        <v>425</v>
      </c>
      <c r="D11" s="74">
        <v>0.05</v>
      </c>
      <c r="E11" s="75">
        <v>28000</v>
      </c>
      <c r="F11" s="75">
        <f t="shared" si="2"/>
        <v>1400</v>
      </c>
      <c r="G11" s="81"/>
      <c r="H11" s="82"/>
      <c r="I11" s="97"/>
      <c r="J11" s="97"/>
      <c r="K11" s="95"/>
      <c r="L11" s="73" t="str">
        <f t="shared" si="0"/>
        <v>Cải bắp</v>
      </c>
      <c r="M11" s="96">
        <f t="shared" si="1"/>
        <v>15</v>
      </c>
      <c r="N11" s="71"/>
    </row>
    <row r="12" spans="1:14" ht="15" customHeight="1">
      <c r="A12" s="80"/>
      <c r="B12" s="72"/>
      <c r="C12" s="154" t="s">
        <v>58</v>
      </c>
      <c r="D12" s="74">
        <v>4.5100000000000001E-4</v>
      </c>
      <c r="E12" s="75">
        <v>55000</v>
      </c>
      <c r="F12" s="75">
        <f t="shared" si="2"/>
        <v>24.805</v>
      </c>
      <c r="G12" s="81"/>
      <c r="H12" s="82"/>
      <c r="I12" s="97"/>
      <c r="J12" s="97"/>
      <c r="K12" s="95"/>
      <c r="L12" s="73" t="str">
        <f>+C12</f>
        <v>Sấn mông lột bì</v>
      </c>
      <c r="M12" s="96">
        <f>D12*M4</f>
        <v>0.33825</v>
      </c>
      <c r="N12" s="71"/>
    </row>
    <row r="13" spans="1:14" ht="15" customHeight="1">
      <c r="A13" s="80"/>
      <c r="B13" s="72"/>
      <c r="C13" s="154" t="s">
        <v>69</v>
      </c>
      <c r="D13" s="74">
        <v>1E-3</v>
      </c>
      <c r="E13" s="75">
        <f>VLOOKUP(C13,'báo giá'!$B$10:$D$305,3,0)*1000</f>
        <v>80000</v>
      </c>
      <c r="F13" s="75">
        <f t="shared" si="2"/>
        <v>80</v>
      </c>
      <c r="G13" s="81"/>
      <c r="H13" s="82"/>
      <c r="I13" s="97"/>
      <c r="J13" s="97"/>
      <c r="K13" s="95"/>
      <c r="L13" s="73" t="str">
        <f>C11</f>
        <v>Đậu phụ</v>
      </c>
      <c r="M13" s="96">
        <f>D11*$M$4</f>
        <v>37.5</v>
      </c>
      <c r="N13" s="71"/>
    </row>
    <row r="14" spans="1:14" ht="15" customHeight="1">
      <c r="A14" s="80"/>
      <c r="B14" s="72"/>
      <c r="C14" s="154" t="s">
        <v>66</v>
      </c>
      <c r="D14" s="74">
        <v>1E-3</v>
      </c>
      <c r="E14" s="75">
        <f>VLOOKUP(C14,'báo giá'!$B$10:$D$305,3,0)*1000</f>
        <v>70000</v>
      </c>
      <c r="F14" s="75">
        <f t="shared" si="2"/>
        <v>70</v>
      </c>
      <c r="G14" s="81"/>
      <c r="H14" s="82"/>
      <c r="I14" s="97"/>
      <c r="J14" s="97"/>
      <c r="K14" s="95"/>
      <c r="L14" s="73" t="str">
        <f t="shared" si="0"/>
        <v xml:space="preserve">Hành khô </v>
      </c>
      <c r="M14" s="96">
        <f>D13*750</f>
        <v>0.75</v>
      </c>
      <c r="N14" s="71"/>
    </row>
    <row r="15" spans="1:14" ht="15" customHeight="1">
      <c r="A15" s="80"/>
      <c r="B15" s="72"/>
      <c r="C15" s="154" t="s">
        <v>61</v>
      </c>
      <c r="D15" s="74">
        <v>0.01</v>
      </c>
      <c r="E15" s="75">
        <f>VLOOKUP(C15,'báo giá'!$B$10:$D$305,3,0)*1000</f>
        <v>42000</v>
      </c>
      <c r="F15" s="75">
        <f t="shared" si="2"/>
        <v>420</v>
      </c>
      <c r="G15" s="81"/>
      <c r="H15" s="82"/>
      <c r="I15" s="97"/>
      <c r="J15" s="97"/>
      <c r="K15" s="95"/>
      <c r="L15" s="73" t="str">
        <f t="shared" si="0"/>
        <v>Hành lá</v>
      </c>
      <c r="M15" s="96">
        <f>D14*750</f>
        <v>0.75</v>
      </c>
      <c r="N15" s="71"/>
    </row>
    <row r="16" spans="1:14" ht="15" customHeight="1">
      <c r="A16" s="80"/>
      <c r="B16" s="72" t="s">
        <v>70</v>
      </c>
      <c r="C16" s="154"/>
      <c r="D16" s="74"/>
      <c r="E16" s="84"/>
      <c r="F16" s="71">
        <v>600</v>
      </c>
      <c r="G16" s="85"/>
      <c r="H16" s="58"/>
      <c r="I16" s="97"/>
      <c r="J16" s="97"/>
      <c r="K16" s="95"/>
      <c r="L16" s="73" t="str">
        <f t="shared" si="0"/>
        <v>Cà chua</v>
      </c>
      <c r="M16" s="96">
        <f>D15*750</f>
        <v>7.5</v>
      </c>
      <c r="N16" s="71"/>
    </row>
    <row r="17" spans="1:14" ht="15" customHeight="1">
      <c r="A17" s="80"/>
      <c r="B17" s="72" t="s">
        <v>71</v>
      </c>
      <c r="C17" s="154"/>
      <c r="D17" s="74"/>
      <c r="E17" s="84"/>
      <c r="F17" s="71">
        <v>600</v>
      </c>
      <c r="G17" s="86"/>
      <c r="H17" s="70">
        <v>0</v>
      </c>
      <c r="I17" s="97"/>
      <c r="J17" s="97"/>
      <c r="K17" s="95"/>
      <c r="L17" s="73" t="str">
        <f>G5</f>
        <v>Sữa fristi</v>
      </c>
      <c r="M17" s="96">
        <f>M4</f>
        <v>750</v>
      </c>
      <c r="N17" s="71"/>
    </row>
    <row r="18" spans="1:14" ht="15" customHeight="1">
      <c r="A18" s="80"/>
      <c r="B18" s="87" t="s">
        <v>51</v>
      </c>
      <c r="C18" s="155"/>
      <c r="D18" s="66"/>
      <c r="E18" s="67"/>
      <c r="F18" s="88">
        <f>SUM(F4:F17)</f>
        <v>18103.537</v>
      </c>
      <c r="G18" s="86"/>
      <c r="H18" s="89">
        <f>SUM(H4:H17)</f>
        <v>9800</v>
      </c>
      <c r="I18" s="93">
        <f>SUM(F18:H18)</f>
        <v>27903.537</v>
      </c>
      <c r="J18" s="93">
        <v>2222</v>
      </c>
      <c r="K18" s="92">
        <f>SUM(I18:J18)</f>
        <v>30125.537</v>
      </c>
      <c r="L18" s="97"/>
      <c r="M18" s="96"/>
      <c r="N18" s="71"/>
    </row>
    <row r="19" spans="1:14" ht="15" customHeight="1">
      <c r="A19" s="71" t="str">
        <f>'Báo cáo'!B12</f>
        <v>Sáu</v>
      </c>
      <c r="B19" s="72" t="str">
        <f>'Báo cáo'!E12</f>
        <v>xúc xích</v>
      </c>
      <c r="C19" s="154" t="s">
        <v>54</v>
      </c>
      <c r="D19" s="74">
        <v>0.11</v>
      </c>
      <c r="E19" s="75">
        <v>21000</v>
      </c>
      <c r="F19" s="75">
        <f>E19*D19</f>
        <v>2310</v>
      </c>
      <c r="G19" s="69" t="s">
        <v>55</v>
      </c>
      <c r="H19" s="76">
        <v>2500</v>
      </c>
      <c r="I19" s="68" t="s">
        <v>56</v>
      </c>
      <c r="J19" s="68" t="s">
        <v>57</v>
      </c>
      <c r="K19" s="95"/>
      <c r="L19" s="93" t="str">
        <f>A19</f>
        <v>Sáu</v>
      </c>
      <c r="M19" s="96">
        <v>750</v>
      </c>
      <c r="N19" s="71"/>
    </row>
    <row r="20" spans="1:14" ht="15" customHeight="1">
      <c r="A20" s="77" t="str">
        <f>'Báo cáo'!C12</f>
        <v>16/2/2024</v>
      </c>
      <c r="B20" s="72">
        <f>'Báo cáo'!F12</f>
        <v>0</v>
      </c>
      <c r="C20" s="154" t="s">
        <v>58</v>
      </c>
      <c r="D20" s="74">
        <v>5.4600000000000003E-2</v>
      </c>
      <c r="E20" s="75">
        <f>VLOOKUP(C20,'báo giá'!$B$10:$D$305,3,0)*1000</f>
        <v>181000</v>
      </c>
      <c r="F20" s="75">
        <f t="shared" ref="F20:F27" si="3">D20*E20</f>
        <v>9882.6</v>
      </c>
      <c r="G20" s="78" t="str">
        <f>'Báo cáo'!I12</f>
        <v>sữa</v>
      </c>
      <c r="H20" s="70"/>
      <c r="I20" s="97"/>
      <c r="J20" s="97"/>
      <c r="K20" s="95"/>
      <c r="L20" s="73" t="str">
        <f>C19</f>
        <v>Gạo tẻ</v>
      </c>
      <c r="M20" s="96">
        <f>D19*$M$19</f>
        <v>82.5</v>
      </c>
      <c r="N20" s="71"/>
    </row>
    <row r="21" spans="1:14" ht="15" customHeight="1">
      <c r="A21" s="79"/>
      <c r="B21" s="72">
        <f>'Báo cáo'!G12</f>
        <v>0</v>
      </c>
      <c r="C21" s="154" t="s">
        <v>435</v>
      </c>
      <c r="D21" s="74">
        <v>3</v>
      </c>
      <c r="E21" s="75">
        <v>1100</v>
      </c>
      <c r="F21" s="75">
        <f t="shared" si="3"/>
        <v>3300</v>
      </c>
      <c r="G21" s="69" t="s">
        <v>60</v>
      </c>
      <c r="H21" s="70">
        <v>3000</v>
      </c>
      <c r="I21" s="97"/>
      <c r="J21" s="97"/>
      <c r="K21" s="95"/>
      <c r="L21" s="73" t="str">
        <f t="shared" ref="L21:L26" si="4">C20</f>
        <v>Sấn mông lột bì</v>
      </c>
      <c r="M21" s="96">
        <f t="shared" ref="M21:M26" si="5">D20*$M$19</f>
        <v>40.950000000000003</v>
      </c>
      <c r="N21" s="71"/>
    </row>
    <row r="22" spans="1:14" ht="15" customHeight="1">
      <c r="A22" s="80"/>
      <c r="B22" s="72">
        <f>'Báo cáo'!H12</f>
        <v>0</v>
      </c>
      <c r="C22" s="154"/>
      <c r="D22" s="74"/>
      <c r="E22" s="75"/>
      <c r="F22" s="75">
        <f t="shared" si="3"/>
        <v>0</v>
      </c>
      <c r="G22" s="81" t="s">
        <v>64</v>
      </c>
      <c r="H22" s="82">
        <v>200</v>
      </c>
      <c r="I22" s="97"/>
      <c r="J22" s="97"/>
      <c r="K22" s="95"/>
      <c r="L22" s="73" t="str">
        <f t="shared" si="4"/>
        <v>Trứng cút</v>
      </c>
      <c r="M22" s="96">
        <f t="shared" si="5"/>
        <v>2250</v>
      </c>
      <c r="N22" s="71"/>
    </row>
    <row r="23" spans="1:14" ht="15" customHeight="1">
      <c r="A23" s="80"/>
      <c r="B23" s="72"/>
      <c r="C23" s="154" t="s">
        <v>232</v>
      </c>
      <c r="D23" s="74">
        <v>0.06</v>
      </c>
      <c r="E23" s="75">
        <f>VLOOKUP(C23,'báo giá'!$B$10:$D$305,3,0)*1000</f>
        <v>35000</v>
      </c>
      <c r="F23" s="75">
        <f t="shared" si="3"/>
        <v>2100</v>
      </c>
      <c r="G23" s="161" t="s">
        <v>62</v>
      </c>
      <c r="H23" s="70">
        <v>1400</v>
      </c>
      <c r="I23" s="97"/>
      <c r="J23" s="97"/>
      <c r="K23" s="95"/>
      <c r="L23" s="73">
        <f t="shared" si="4"/>
        <v>0</v>
      </c>
      <c r="M23" s="96">
        <f t="shared" si="5"/>
        <v>0</v>
      </c>
      <c r="N23" s="71"/>
    </row>
    <row r="24" spans="1:14" ht="15" customHeight="1">
      <c r="A24" s="80"/>
      <c r="B24" s="72"/>
      <c r="C24" s="154" t="s">
        <v>68</v>
      </c>
      <c r="D24" s="74">
        <f>0.3/750</f>
        <v>3.9999999999999996E-4</v>
      </c>
      <c r="E24" s="75">
        <f>VLOOKUP(C24,'báo giá'!$B$10:$D$305,3,0)*1000</f>
        <v>80000</v>
      </c>
      <c r="F24" s="75">
        <v>50</v>
      </c>
      <c r="G24" s="81" t="s">
        <v>65</v>
      </c>
      <c r="H24" s="82">
        <v>200</v>
      </c>
      <c r="I24" s="97"/>
      <c r="J24" s="97"/>
      <c r="K24" s="95"/>
      <c r="L24" s="73" t="str">
        <f t="shared" si="4"/>
        <v>Khoai tây gọt vỏ</v>
      </c>
      <c r="M24" s="96">
        <f t="shared" si="5"/>
        <v>45</v>
      </c>
      <c r="N24" s="71"/>
    </row>
    <row r="25" spans="1:14" ht="15" customHeight="1">
      <c r="A25" s="80"/>
      <c r="B25" s="72"/>
      <c r="C25" s="154"/>
      <c r="D25" s="74"/>
      <c r="E25" s="75"/>
      <c r="F25" s="75"/>
      <c r="G25" s="81"/>
      <c r="H25" s="82"/>
      <c r="I25" s="97"/>
      <c r="J25" s="97"/>
      <c r="K25" s="95"/>
      <c r="L25" s="73" t="str">
        <f t="shared" si="4"/>
        <v xml:space="preserve">Tỏi </v>
      </c>
      <c r="M25" s="96">
        <v>0.3</v>
      </c>
      <c r="N25" s="98"/>
    </row>
    <row r="26" spans="1:14" ht="15" customHeight="1">
      <c r="A26" s="80"/>
      <c r="B26" s="72"/>
      <c r="C26" s="154" t="s">
        <v>211</v>
      </c>
      <c r="D26" s="74">
        <v>0.02</v>
      </c>
      <c r="E26" s="75">
        <v>63000</v>
      </c>
      <c r="F26" s="75">
        <f t="shared" si="3"/>
        <v>1260</v>
      </c>
      <c r="G26" s="81"/>
      <c r="H26" s="82"/>
      <c r="I26" s="97"/>
      <c r="J26" s="97"/>
      <c r="K26" s="95"/>
      <c r="L26" s="73">
        <f t="shared" si="4"/>
        <v>0</v>
      </c>
      <c r="M26" s="96">
        <f t="shared" si="5"/>
        <v>0</v>
      </c>
      <c r="N26" s="98"/>
    </row>
    <row r="27" spans="1:14" ht="15" customHeight="1">
      <c r="A27" s="80"/>
      <c r="B27" s="72"/>
      <c r="C27" s="154"/>
      <c r="D27" s="74"/>
      <c r="E27" s="75"/>
      <c r="F27" s="75">
        <f t="shared" si="3"/>
        <v>0</v>
      </c>
      <c r="G27" s="81"/>
      <c r="H27" s="82"/>
      <c r="I27" s="97"/>
      <c r="J27" s="97"/>
      <c r="K27" s="95"/>
      <c r="L27" s="73" t="s">
        <v>211</v>
      </c>
      <c r="M27" s="96">
        <f>D26*750</f>
        <v>15</v>
      </c>
      <c r="N27" s="98"/>
    </row>
    <row r="28" spans="1:14" ht="15" customHeight="1">
      <c r="A28" s="80"/>
      <c r="B28" s="72" t="s">
        <v>70</v>
      </c>
      <c r="C28" s="154"/>
      <c r="D28" s="74"/>
      <c r="E28" s="84"/>
      <c r="F28" s="71">
        <v>600</v>
      </c>
      <c r="G28" s="85"/>
      <c r="H28" s="58"/>
      <c r="I28" s="97"/>
      <c r="J28" s="97"/>
      <c r="K28" s="95"/>
      <c r="L28" s="73"/>
      <c r="M28" s="96">
        <f>D27*750</f>
        <v>0</v>
      </c>
      <c r="N28" s="71"/>
    </row>
    <row r="29" spans="1:14" ht="15" customHeight="1">
      <c r="A29" s="80"/>
      <c r="B29" s="72" t="s">
        <v>71</v>
      </c>
      <c r="C29" s="154"/>
      <c r="D29" s="74"/>
      <c r="E29" s="84"/>
      <c r="F29" s="71">
        <v>600</v>
      </c>
      <c r="G29" s="86"/>
      <c r="H29" s="70">
        <v>0</v>
      </c>
      <c r="I29" s="97"/>
      <c r="J29" s="97"/>
      <c r="K29" s="95"/>
      <c r="L29" s="99" t="str">
        <f>G20</f>
        <v>sữa</v>
      </c>
      <c r="M29" s="96">
        <f>M19</f>
        <v>750</v>
      </c>
      <c r="N29" s="71" t="s">
        <v>410</v>
      </c>
    </row>
    <row r="30" spans="1:14" ht="15" customHeight="1">
      <c r="A30" s="80"/>
      <c r="B30" s="87" t="s">
        <v>51</v>
      </c>
      <c r="C30" s="155"/>
      <c r="D30" s="66"/>
      <c r="E30" s="67"/>
      <c r="F30" s="88">
        <f>SUM(F19:F29)</f>
        <v>20102.599999999999</v>
      </c>
      <c r="G30" s="86"/>
      <c r="H30" s="89">
        <f>SUM(H19:H29)</f>
        <v>7300</v>
      </c>
      <c r="I30" s="93">
        <f>SUM(F30:H30)</f>
        <v>27402.6</v>
      </c>
      <c r="J30" s="93">
        <v>2222</v>
      </c>
      <c r="K30" s="92">
        <f>SUM(I30:J30)</f>
        <v>29624.6</v>
      </c>
      <c r="L30" s="97"/>
      <c r="M30" s="96"/>
      <c r="N30" s="71"/>
    </row>
    <row r="31" spans="1:14" ht="25.5" customHeight="1">
      <c r="A31" s="187" t="s">
        <v>419</v>
      </c>
      <c r="B31" s="187"/>
      <c r="C31" s="187"/>
      <c r="D31" s="187"/>
      <c r="E31" s="187"/>
      <c r="F31" s="187"/>
      <c r="G31" s="187"/>
      <c r="H31" s="187"/>
      <c r="I31" s="188">
        <f>2*30000</f>
        <v>60000</v>
      </c>
      <c r="J31" s="188"/>
      <c r="K31" s="189"/>
      <c r="L31" s="104">
        <f>SUM(K3:K30)</f>
        <v>59750.137000000002</v>
      </c>
      <c r="M31" s="58"/>
      <c r="N31" s="71"/>
    </row>
    <row r="32" spans="1:14" ht="12.75">
      <c r="A32" s="100"/>
      <c r="B32" s="101"/>
      <c r="C32" s="156"/>
      <c r="D32" s="102"/>
      <c r="E32" s="100"/>
      <c r="F32" s="100"/>
      <c r="G32" s="103"/>
      <c r="H32" s="100"/>
      <c r="I32" s="100"/>
      <c r="J32" s="105"/>
      <c r="K32" s="100"/>
      <c r="L32" s="106"/>
      <c r="M32" s="107"/>
      <c r="N32" s="100"/>
    </row>
    <row r="33" spans="1:14" ht="12.75">
      <c r="A33" s="100"/>
      <c r="B33" s="101"/>
      <c r="C33" s="156"/>
      <c r="D33" s="102"/>
      <c r="E33" s="100"/>
      <c r="F33" s="100"/>
      <c r="G33" s="103"/>
      <c r="H33" s="100"/>
      <c r="I33" s="100"/>
      <c r="J33" s="108"/>
      <c r="K33" s="100"/>
      <c r="L33" s="105"/>
      <c r="M33" s="109"/>
      <c r="N33" s="100"/>
    </row>
    <row r="34" spans="1:14" ht="12.75">
      <c r="A34" s="100"/>
      <c r="B34" s="101"/>
      <c r="C34" s="156"/>
      <c r="D34" s="102"/>
      <c r="E34" s="100"/>
      <c r="F34" s="100"/>
      <c r="G34" s="103"/>
      <c r="H34" s="100"/>
      <c r="I34" s="100"/>
      <c r="J34" s="100"/>
      <c r="K34" s="110"/>
      <c r="L34" s="100"/>
      <c r="M34" s="111"/>
      <c r="N34" s="100"/>
    </row>
    <row r="35" spans="1:14">
      <c r="A35" s="100"/>
      <c r="B35" s="101"/>
      <c r="C35" s="156"/>
      <c r="D35" s="102"/>
      <c r="E35" s="100"/>
      <c r="F35" s="100"/>
      <c r="G35" s="103"/>
      <c r="H35" s="100"/>
      <c r="I35" s="100"/>
      <c r="K35" s="110"/>
      <c r="L35" s="110"/>
      <c r="M35" s="100"/>
    </row>
    <row r="36" spans="1:14">
      <c r="A36" s="100"/>
      <c r="B36" s="101"/>
      <c r="C36" s="156"/>
      <c r="D36" s="102"/>
      <c r="E36" s="100"/>
      <c r="F36" s="100"/>
      <c r="G36" s="103"/>
      <c r="H36" s="100"/>
      <c r="I36" s="100"/>
      <c r="J36" s="110"/>
      <c r="K36" s="110"/>
      <c r="L36" s="110"/>
      <c r="M36" s="110"/>
    </row>
    <row r="37" spans="1:14">
      <c r="J37" s="112"/>
      <c r="K37" s="112"/>
      <c r="L37" s="110"/>
      <c r="M37" s="110"/>
    </row>
    <row r="38" spans="1:14">
      <c r="K38" s="113"/>
      <c r="L38" s="112"/>
      <c r="M38" s="110"/>
    </row>
    <row r="39" spans="1:14">
      <c r="L39" s="113"/>
      <c r="M39" s="112"/>
    </row>
    <row r="40" spans="1:14">
      <c r="M40" s="113"/>
    </row>
  </sheetData>
  <mergeCells count="8">
    <mergeCell ref="A1:K1"/>
    <mergeCell ref="G2:J2"/>
    <mergeCell ref="A31:H31"/>
    <mergeCell ref="I31:K31"/>
    <mergeCell ref="A2:A3"/>
    <mergeCell ref="B2:B3"/>
    <mergeCell ref="C2:C3"/>
    <mergeCell ref="F2:F3"/>
  </mergeCells>
  <pageMargins left="0.25" right="0.25" top="0.26" bottom="0.2" header="0.3" footer="0.3"/>
  <pageSetup paperSize="9" scale="53"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19"/>
  <sheetViews>
    <sheetView workbookViewId="0">
      <selection activeCell="B14" sqref="B14"/>
    </sheetView>
  </sheetViews>
  <sheetFormatPr defaultRowHeight="12.75"/>
  <cols>
    <col min="1" max="1" width="8.140625" customWidth="1"/>
    <col min="2" max="2" width="28.28515625" customWidth="1"/>
    <col min="3" max="3" width="20.140625" customWidth="1"/>
    <col min="4" max="4" width="11.5703125" customWidth="1"/>
    <col min="5" max="5" width="13.7109375" customWidth="1"/>
    <col min="6" max="6" width="18.5703125" customWidth="1"/>
  </cols>
  <sheetData>
    <row r="2" spans="1:6">
      <c r="C2" s="50">
        <f>54-9</f>
        <v>45</v>
      </c>
      <c r="D2" s="51">
        <v>15000</v>
      </c>
      <c r="E2" s="52"/>
      <c r="F2" s="52"/>
    </row>
    <row r="3" spans="1:6" s="139" customFormat="1" ht="16.5">
      <c r="A3" s="145" t="s">
        <v>87</v>
      </c>
      <c r="B3" s="146"/>
      <c r="C3" s="147"/>
      <c r="D3" s="148"/>
      <c r="E3" s="149"/>
      <c r="F3" s="149"/>
    </row>
    <row r="4" spans="1:6">
      <c r="A4" s="53"/>
      <c r="B4" s="53"/>
      <c r="C4" s="54"/>
      <c r="D4" s="55"/>
      <c r="E4" s="56"/>
      <c r="F4" s="56"/>
    </row>
    <row r="5" spans="1:6">
      <c r="A5" s="194" t="s">
        <v>418</v>
      </c>
      <c r="B5" s="194"/>
      <c r="C5" s="194"/>
      <c r="D5" s="194"/>
      <c r="E5" s="194"/>
      <c r="F5" s="194"/>
    </row>
    <row r="6" spans="1:6">
      <c r="A6" s="194"/>
      <c r="B6" s="194"/>
      <c r="C6" s="194"/>
      <c r="D6" s="194"/>
      <c r="E6" s="194"/>
      <c r="F6" s="194"/>
    </row>
    <row r="7" spans="1:6" s="139" customFormat="1" ht="21.75" customHeight="1">
      <c r="A7" s="136" t="s">
        <v>5</v>
      </c>
      <c r="B7" s="136" t="s">
        <v>88</v>
      </c>
      <c r="C7" s="136" t="s">
        <v>89</v>
      </c>
      <c r="D7" s="137" t="s">
        <v>90</v>
      </c>
      <c r="E7" s="138" t="s">
        <v>91</v>
      </c>
      <c r="F7" s="138" t="s">
        <v>92</v>
      </c>
    </row>
    <row r="8" spans="1:6" s="139" customFormat="1" ht="21.75" customHeight="1">
      <c r="A8" s="140" t="s">
        <v>93</v>
      </c>
      <c r="B8" s="159" t="s">
        <v>430</v>
      </c>
      <c r="C8" s="160" t="s">
        <v>437</v>
      </c>
      <c r="D8" s="142">
        <v>3</v>
      </c>
      <c r="E8" s="143">
        <v>90000</v>
      </c>
      <c r="F8" s="143">
        <f t="shared" ref="F8" si="0">E8*D8</f>
        <v>270000</v>
      </c>
    </row>
    <row r="9" spans="1:6" s="139" customFormat="1" ht="21.75" customHeight="1">
      <c r="A9" s="140"/>
      <c r="B9" s="159" t="s">
        <v>417</v>
      </c>
      <c r="C9" s="160" t="s">
        <v>257</v>
      </c>
      <c r="D9" s="142">
        <v>5</v>
      </c>
      <c r="E9" s="143">
        <v>20000</v>
      </c>
      <c r="F9" s="143">
        <v>100000</v>
      </c>
    </row>
    <row r="10" spans="1:6" s="139" customFormat="1" ht="21.75" customHeight="1">
      <c r="A10" s="140"/>
      <c r="B10" s="159" t="s">
        <v>424</v>
      </c>
      <c r="C10" s="160" t="s">
        <v>425</v>
      </c>
      <c r="D10" s="142">
        <v>1</v>
      </c>
      <c r="E10" s="143">
        <v>25000</v>
      </c>
      <c r="F10" s="143">
        <v>300000</v>
      </c>
    </row>
    <row r="11" spans="1:6" s="139" customFormat="1" ht="21.75" customHeight="1">
      <c r="A11" s="140"/>
      <c r="B11" s="141"/>
      <c r="C11" s="140"/>
      <c r="D11" s="142"/>
      <c r="E11" s="143"/>
      <c r="F11" s="143"/>
    </row>
    <row r="12" spans="1:6" s="139" customFormat="1" ht="21.75" customHeight="1">
      <c r="A12" s="140"/>
      <c r="B12" s="141"/>
      <c r="C12" s="160"/>
      <c r="D12" s="142"/>
      <c r="E12" s="143"/>
      <c r="F12" s="143"/>
    </row>
    <row r="13" spans="1:6" s="139" customFormat="1" ht="21.75" customHeight="1">
      <c r="A13" s="140"/>
      <c r="B13" s="140"/>
      <c r="C13" s="140"/>
      <c r="D13" s="142"/>
      <c r="E13" s="143"/>
      <c r="F13" s="144">
        <f>SUM(F8:F12)</f>
        <v>670000</v>
      </c>
    </row>
    <row r="14" spans="1:6" s="139" customFormat="1" ht="21.75" customHeight="1">
      <c r="A14" s="140" t="s">
        <v>94</v>
      </c>
      <c r="B14" s="204" t="s">
        <v>439</v>
      </c>
      <c r="C14" s="160" t="s">
        <v>436</v>
      </c>
      <c r="D14" s="142">
        <v>3</v>
      </c>
      <c r="E14" s="143">
        <v>110000</v>
      </c>
      <c r="F14" s="143">
        <f>E14*D14</f>
        <v>330000</v>
      </c>
    </row>
    <row r="15" spans="1:6" s="139" customFormat="1" ht="21.75" customHeight="1">
      <c r="A15" s="140"/>
      <c r="B15" s="160"/>
      <c r="C15" s="160" t="s">
        <v>416</v>
      </c>
      <c r="D15" s="142">
        <v>5</v>
      </c>
      <c r="E15" s="143">
        <v>15000</v>
      </c>
      <c r="F15" s="143">
        <f>E15*D15</f>
        <v>75000</v>
      </c>
    </row>
    <row r="16" spans="1:6" s="139" customFormat="1" ht="21.75" customHeight="1">
      <c r="A16" s="140"/>
      <c r="B16" s="160"/>
      <c r="C16" s="160" t="s">
        <v>84</v>
      </c>
      <c r="D16" s="142">
        <v>2</v>
      </c>
      <c r="E16" s="143">
        <v>150000</v>
      </c>
      <c r="F16" s="143">
        <f>E16*D16</f>
        <v>300000</v>
      </c>
    </row>
    <row r="17" spans="1:6" s="139" customFormat="1" ht="21.75" customHeight="1">
      <c r="A17" s="140"/>
      <c r="B17" s="160"/>
      <c r="C17" s="160"/>
      <c r="D17" s="142"/>
      <c r="E17" s="143"/>
      <c r="F17" s="144">
        <f>SUM(F14:F16)</f>
        <v>705000</v>
      </c>
    </row>
    <row r="18" spans="1:6" ht="21.75" customHeight="1">
      <c r="A18" s="57"/>
      <c r="B18" s="141"/>
      <c r="C18" s="141"/>
      <c r="D18" s="142"/>
      <c r="E18" s="143"/>
      <c r="F18" s="144">
        <f>F13+F17</f>
        <v>1375000</v>
      </c>
    </row>
    <row r="19" spans="1:6">
      <c r="F19" s="59"/>
    </row>
  </sheetData>
  <mergeCells count="1">
    <mergeCell ref="A5:F6"/>
  </mergeCells>
  <pageMargins left="0.2" right="0.2"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11"/>
  <sheetViews>
    <sheetView topLeftCell="A100" workbookViewId="0">
      <selection activeCell="B106" sqref="B106"/>
    </sheetView>
  </sheetViews>
  <sheetFormatPr defaultColWidth="9.42578125" defaultRowHeight="22.5" customHeight="1"/>
  <cols>
    <col min="1" max="1" width="5.42578125" style="1" customWidth="1"/>
    <col min="2" max="2" width="39.85546875" style="1" customWidth="1"/>
    <col min="3" max="3" width="7.5703125" style="1" customWidth="1"/>
    <col min="4" max="4" width="16.5703125" style="1" customWidth="1"/>
    <col min="5" max="5" width="16" style="1" customWidth="1"/>
    <col min="6" max="6" width="10.28515625" style="1" customWidth="1"/>
    <col min="7" max="7" width="11.5703125" style="1" customWidth="1"/>
    <col min="8" max="16384" width="9.42578125" style="1"/>
  </cols>
  <sheetData>
    <row r="1" spans="1:6" ht="22.5" customHeight="1">
      <c r="A1" s="199" t="s">
        <v>87</v>
      </c>
      <c r="B1" s="199"/>
      <c r="C1" s="199"/>
      <c r="D1" s="199"/>
      <c r="E1" s="199"/>
    </row>
    <row r="2" spans="1:6" ht="22.5" customHeight="1">
      <c r="A2" s="199" t="s">
        <v>97</v>
      </c>
      <c r="B2" s="199"/>
      <c r="C2" s="199"/>
      <c r="D2" s="199"/>
      <c r="E2" s="199"/>
    </row>
    <row r="3" spans="1:6" ht="22.5" customHeight="1">
      <c r="A3" s="199" t="s">
        <v>98</v>
      </c>
      <c r="B3" s="199"/>
      <c r="C3" s="199"/>
      <c r="D3" s="199"/>
      <c r="E3" s="199"/>
    </row>
    <row r="4" spans="1:6" ht="22.5" customHeight="1">
      <c r="A4" s="200" t="s">
        <v>99</v>
      </c>
      <c r="B4" s="200"/>
      <c r="C4" s="200"/>
      <c r="D4" s="200"/>
      <c r="E4" s="200"/>
    </row>
    <row r="5" spans="1:6" ht="39.75" customHeight="1">
      <c r="B5" s="201" t="s">
        <v>100</v>
      </c>
      <c r="C5" s="201"/>
      <c r="D5" s="201"/>
      <c r="E5" s="201"/>
    </row>
    <row r="6" spans="1:6" s="2" customFormat="1" ht="56.85" customHeight="1">
      <c r="B6" s="8" t="s">
        <v>101</v>
      </c>
      <c r="C6" s="195" t="s">
        <v>102</v>
      </c>
      <c r="D6" s="195"/>
      <c r="E6" s="195"/>
      <c r="F6" s="195"/>
    </row>
    <row r="7" spans="1:6" s="3" customFormat="1" ht="108" customHeight="1">
      <c r="A7" s="196" t="s">
        <v>103</v>
      </c>
      <c r="B7" s="196"/>
      <c r="C7" s="196"/>
      <c r="D7" s="196"/>
      <c r="E7" s="196"/>
      <c r="F7" s="196"/>
    </row>
    <row r="8" spans="1:6" s="4" customFormat="1" ht="29.25" customHeight="1">
      <c r="A8" s="9" t="s">
        <v>3</v>
      </c>
      <c r="B8" s="9" t="s">
        <v>104</v>
      </c>
      <c r="C8" s="9" t="s">
        <v>105</v>
      </c>
      <c r="D8" s="9" t="s">
        <v>106</v>
      </c>
      <c r="E8" s="10" t="s">
        <v>107</v>
      </c>
      <c r="F8" s="11" t="s">
        <v>108</v>
      </c>
    </row>
    <row r="9" spans="1:6" s="5" customFormat="1" ht="22.5" customHeight="1">
      <c r="A9" s="12" t="s">
        <v>109</v>
      </c>
      <c r="B9" s="12"/>
      <c r="C9" s="12"/>
      <c r="D9" s="12"/>
      <c r="E9" s="13"/>
      <c r="F9" s="14"/>
    </row>
    <row r="10" spans="1:6" ht="24" customHeight="1">
      <c r="A10" s="15">
        <v>1</v>
      </c>
      <c r="B10" s="16" t="s">
        <v>110</v>
      </c>
      <c r="C10" s="17" t="s">
        <v>111</v>
      </c>
      <c r="D10" s="18">
        <v>181</v>
      </c>
      <c r="E10" s="19">
        <v>210</v>
      </c>
      <c r="F10" s="20"/>
    </row>
    <row r="11" spans="1:6" ht="24" customHeight="1">
      <c r="A11" s="15">
        <v>2</v>
      </c>
      <c r="B11" s="16" t="s">
        <v>112</v>
      </c>
      <c r="C11" s="17" t="s">
        <v>111</v>
      </c>
      <c r="D11" s="18">
        <v>181</v>
      </c>
      <c r="E11" s="19">
        <v>220.5</v>
      </c>
      <c r="F11" s="20"/>
    </row>
    <row r="12" spans="1:6" ht="24" customHeight="1">
      <c r="A12" s="15">
        <v>3</v>
      </c>
      <c r="B12" s="16" t="s">
        <v>113</v>
      </c>
      <c r="C12" s="17" t="s">
        <v>111</v>
      </c>
      <c r="D12" s="18">
        <v>181</v>
      </c>
      <c r="E12" s="19">
        <v>205</v>
      </c>
      <c r="F12" s="20"/>
    </row>
    <row r="13" spans="1:6" ht="24" customHeight="1">
      <c r="A13" s="15">
        <v>4</v>
      </c>
      <c r="B13" s="16" t="s">
        <v>114</v>
      </c>
      <c r="C13" s="17" t="s">
        <v>111</v>
      </c>
      <c r="D13" s="18">
        <v>181</v>
      </c>
      <c r="E13" s="19">
        <v>205</v>
      </c>
      <c r="F13" s="20"/>
    </row>
    <row r="14" spans="1:6" ht="24" customHeight="1">
      <c r="A14" s="15">
        <v>5</v>
      </c>
      <c r="B14" s="16" t="s">
        <v>115</v>
      </c>
      <c r="C14" s="17" t="s">
        <v>111</v>
      </c>
      <c r="D14" s="18">
        <v>181</v>
      </c>
      <c r="E14" s="19">
        <v>204.75</v>
      </c>
      <c r="F14" s="20"/>
    </row>
    <row r="15" spans="1:6" ht="24" customHeight="1">
      <c r="A15" s="15">
        <v>6</v>
      </c>
      <c r="B15" s="16" t="s">
        <v>116</v>
      </c>
      <c r="C15" s="17" t="s">
        <v>111</v>
      </c>
      <c r="D15" s="18">
        <v>181</v>
      </c>
      <c r="E15" s="19">
        <v>204.75</v>
      </c>
      <c r="F15" s="20"/>
    </row>
    <row r="16" spans="1:6" ht="24" customHeight="1">
      <c r="A16" s="15">
        <v>7</v>
      </c>
      <c r="B16" s="16" t="s">
        <v>117</v>
      </c>
      <c r="C16" s="17" t="s">
        <v>111</v>
      </c>
      <c r="D16" s="18">
        <v>181</v>
      </c>
      <c r="E16" s="19">
        <v>205</v>
      </c>
      <c r="F16" s="20"/>
    </row>
    <row r="17" spans="1:6" ht="24" customHeight="1">
      <c r="A17" s="15">
        <v>8</v>
      </c>
      <c r="B17" s="16" t="s">
        <v>58</v>
      </c>
      <c r="C17" s="17" t="s">
        <v>111</v>
      </c>
      <c r="D17" s="18">
        <v>181</v>
      </c>
      <c r="E17" s="19">
        <v>205</v>
      </c>
      <c r="F17" s="20"/>
    </row>
    <row r="18" spans="1:6" ht="24" customHeight="1">
      <c r="A18" s="15">
        <v>9</v>
      </c>
      <c r="B18" s="16" t="s">
        <v>118</v>
      </c>
      <c r="C18" s="17" t="s">
        <v>111</v>
      </c>
      <c r="D18" s="18">
        <v>181</v>
      </c>
      <c r="E18" s="19">
        <v>180</v>
      </c>
      <c r="F18" s="20"/>
    </row>
    <row r="19" spans="1:6" ht="24" customHeight="1">
      <c r="A19" s="15">
        <v>10</v>
      </c>
      <c r="B19" s="21" t="s">
        <v>119</v>
      </c>
      <c r="C19" s="22" t="s">
        <v>111</v>
      </c>
      <c r="D19" s="18">
        <f t="shared" ref="D19:D28" si="0">+E19/1.05</f>
        <v>180</v>
      </c>
      <c r="E19" s="19">
        <v>189</v>
      </c>
      <c r="F19" s="20"/>
    </row>
    <row r="20" spans="1:6" ht="24" customHeight="1">
      <c r="A20" s="15">
        <v>11</v>
      </c>
      <c r="B20" s="21" t="s">
        <v>120</v>
      </c>
      <c r="C20" s="22" t="s">
        <v>111</v>
      </c>
      <c r="D20" s="18">
        <v>190</v>
      </c>
      <c r="E20" s="19">
        <v>220.5</v>
      </c>
      <c r="F20" s="20"/>
    </row>
    <row r="21" spans="1:6" ht="24" customHeight="1">
      <c r="A21" s="15">
        <v>12</v>
      </c>
      <c r="B21" s="21" t="s">
        <v>121</v>
      </c>
      <c r="C21" s="22" t="s">
        <v>111</v>
      </c>
      <c r="D21" s="18">
        <f t="shared" si="0"/>
        <v>90.476190476190467</v>
      </c>
      <c r="E21" s="19">
        <v>95</v>
      </c>
      <c r="F21" s="20"/>
    </row>
    <row r="22" spans="1:6" ht="24" customHeight="1">
      <c r="A22" s="15">
        <v>13</v>
      </c>
      <c r="B22" s="21" t="s">
        <v>122</v>
      </c>
      <c r="C22" s="22" t="s">
        <v>111</v>
      </c>
      <c r="D22" s="18">
        <f t="shared" si="0"/>
        <v>66.666666666666657</v>
      </c>
      <c r="E22" s="19">
        <v>70</v>
      </c>
      <c r="F22" s="20"/>
    </row>
    <row r="23" spans="1:6" ht="24" customHeight="1">
      <c r="A23" s="15">
        <v>14</v>
      </c>
      <c r="B23" s="21" t="s">
        <v>123</v>
      </c>
      <c r="C23" s="22" t="s">
        <v>111</v>
      </c>
      <c r="D23" s="18">
        <f t="shared" si="0"/>
        <v>161.9047619047619</v>
      </c>
      <c r="E23" s="19">
        <v>170</v>
      </c>
      <c r="F23" s="20"/>
    </row>
    <row r="24" spans="1:6" ht="24" customHeight="1">
      <c r="A24" s="15">
        <v>15</v>
      </c>
      <c r="B24" s="21" t="s">
        <v>124</v>
      </c>
      <c r="C24" s="22" t="s">
        <v>111</v>
      </c>
      <c r="D24" s="18">
        <f t="shared" si="0"/>
        <v>190.47619047619048</v>
      </c>
      <c r="E24" s="19">
        <v>200</v>
      </c>
      <c r="F24" s="20"/>
    </row>
    <row r="25" spans="1:6" ht="24" customHeight="1">
      <c r="A25" s="15">
        <v>16</v>
      </c>
      <c r="B25" s="21" t="s">
        <v>125</v>
      </c>
      <c r="C25" s="22" t="s">
        <v>111</v>
      </c>
      <c r="D25" s="18">
        <f t="shared" si="0"/>
        <v>314.28571428571428</v>
      </c>
      <c r="E25" s="20">
        <v>330</v>
      </c>
      <c r="F25" s="20"/>
    </row>
    <row r="26" spans="1:6" ht="24" customHeight="1">
      <c r="A26" s="15">
        <v>17</v>
      </c>
      <c r="B26" s="21" t="s">
        <v>126</v>
      </c>
      <c r="C26" s="22" t="s">
        <v>52</v>
      </c>
      <c r="D26" s="18">
        <f t="shared" si="0"/>
        <v>60</v>
      </c>
      <c r="E26" s="20">
        <v>63</v>
      </c>
      <c r="F26" s="20"/>
    </row>
    <row r="27" spans="1:6" ht="24" customHeight="1">
      <c r="A27" s="15">
        <v>18</v>
      </c>
      <c r="B27" s="21" t="s">
        <v>127</v>
      </c>
      <c r="C27" s="22" t="s">
        <v>111</v>
      </c>
      <c r="D27" s="18">
        <f t="shared" si="0"/>
        <v>205</v>
      </c>
      <c r="E27" s="20">
        <v>215.25</v>
      </c>
      <c r="F27" s="20"/>
    </row>
    <row r="28" spans="1:6" ht="25.5" customHeight="1">
      <c r="A28" s="15">
        <v>19</v>
      </c>
      <c r="B28" s="21" t="s">
        <v>128</v>
      </c>
      <c r="C28" s="22" t="s">
        <v>111</v>
      </c>
      <c r="D28" s="18">
        <f t="shared" si="0"/>
        <v>85.714285714285708</v>
      </c>
      <c r="E28" s="20">
        <v>90</v>
      </c>
      <c r="F28" s="20"/>
    </row>
    <row r="29" spans="1:6" ht="25.5" customHeight="1">
      <c r="A29" s="15">
        <v>20</v>
      </c>
      <c r="B29" s="21" t="s">
        <v>84</v>
      </c>
      <c r="C29" s="22" t="s">
        <v>111</v>
      </c>
      <c r="D29" s="23">
        <v>181</v>
      </c>
      <c r="E29" s="20">
        <f t="shared" ref="E29:E34" si="1">+D29*1.1</f>
        <v>199.10000000000002</v>
      </c>
      <c r="F29" s="20"/>
    </row>
    <row r="30" spans="1:6" ht="24" customHeight="1">
      <c r="A30" s="15">
        <v>21</v>
      </c>
      <c r="B30" s="21" t="s">
        <v>129</v>
      </c>
      <c r="C30" s="22" t="s">
        <v>111</v>
      </c>
      <c r="D30" s="23">
        <v>181</v>
      </c>
      <c r="E30" s="20">
        <f t="shared" si="1"/>
        <v>199.10000000000002</v>
      </c>
      <c r="F30" s="20"/>
    </row>
    <row r="31" spans="1:6" ht="24" customHeight="1">
      <c r="A31" s="15">
        <v>22</v>
      </c>
      <c r="B31" s="21" t="s">
        <v>82</v>
      </c>
      <c r="C31" s="22" t="s">
        <v>111</v>
      </c>
      <c r="D31" s="23">
        <v>181</v>
      </c>
      <c r="E31" s="20">
        <f t="shared" si="1"/>
        <v>199.10000000000002</v>
      </c>
      <c r="F31" s="20"/>
    </row>
    <row r="32" spans="1:6" ht="24" customHeight="1">
      <c r="A32" s="15">
        <v>23</v>
      </c>
      <c r="B32" s="21" t="s">
        <v>130</v>
      </c>
      <c r="C32" s="22" t="s">
        <v>52</v>
      </c>
      <c r="D32" s="23">
        <v>150</v>
      </c>
      <c r="E32" s="20">
        <f t="shared" si="1"/>
        <v>165</v>
      </c>
      <c r="F32" s="20"/>
    </row>
    <row r="33" spans="1:6" ht="24" customHeight="1">
      <c r="A33" s="15">
        <v>24</v>
      </c>
      <c r="B33" s="21" t="s">
        <v>131</v>
      </c>
      <c r="C33" s="22" t="s">
        <v>111</v>
      </c>
      <c r="D33" s="23">
        <v>525</v>
      </c>
      <c r="E33" s="20">
        <f t="shared" si="1"/>
        <v>577.5</v>
      </c>
      <c r="F33" s="20"/>
    </row>
    <row r="34" spans="1:6" ht="24" customHeight="1">
      <c r="A34" s="15">
        <v>25</v>
      </c>
      <c r="B34" s="21" t="s">
        <v>132</v>
      </c>
      <c r="C34" s="22" t="s">
        <v>111</v>
      </c>
      <c r="D34" s="23">
        <v>450</v>
      </c>
      <c r="E34" s="20">
        <f t="shared" si="1"/>
        <v>495.00000000000006</v>
      </c>
      <c r="F34" s="20"/>
    </row>
    <row r="35" spans="1:6" ht="24" customHeight="1">
      <c r="A35" s="15">
        <v>26</v>
      </c>
      <c r="B35" s="21" t="s">
        <v>133</v>
      </c>
      <c r="C35" s="22" t="s">
        <v>111</v>
      </c>
      <c r="D35" s="23">
        <v>350</v>
      </c>
      <c r="E35" s="20">
        <f t="shared" ref="E35:E42" si="2">D35*1.05</f>
        <v>367.5</v>
      </c>
      <c r="F35" s="20"/>
    </row>
    <row r="36" spans="1:6" ht="24" customHeight="1">
      <c r="A36" s="15">
        <v>27</v>
      </c>
      <c r="B36" s="21" t="s">
        <v>134</v>
      </c>
      <c r="C36" s="22" t="s">
        <v>111</v>
      </c>
      <c r="D36" s="23">
        <v>325</v>
      </c>
      <c r="E36" s="20">
        <f t="shared" si="2"/>
        <v>341.25</v>
      </c>
      <c r="F36" s="20"/>
    </row>
    <row r="37" spans="1:6" ht="24" customHeight="1">
      <c r="A37" s="15">
        <v>28</v>
      </c>
      <c r="B37" s="21" t="s">
        <v>135</v>
      </c>
      <c r="C37" s="22" t="s">
        <v>111</v>
      </c>
      <c r="D37" s="23">
        <v>295</v>
      </c>
      <c r="E37" s="20">
        <f t="shared" si="2"/>
        <v>309.75</v>
      </c>
      <c r="F37" s="20"/>
    </row>
    <row r="38" spans="1:6" ht="24" customHeight="1">
      <c r="A38" s="15">
        <v>29</v>
      </c>
      <c r="B38" s="21" t="s">
        <v>136</v>
      </c>
      <c r="C38" s="22" t="s">
        <v>111</v>
      </c>
      <c r="D38" s="23">
        <v>290</v>
      </c>
      <c r="E38" s="20">
        <f t="shared" si="2"/>
        <v>304.5</v>
      </c>
      <c r="F38" s="20"/>
    </row>
    <row r="39" spans="1:6" ht="24" customHeight="1">
      <c r="A39" s="15">
        <v>30</v>
      </c>
      <c r="B39" s="21" t="s">
        <v>137</v>
      </c>
      <c r="C39" s="22" t="s">
        <v>111</v>
      </c>
      <c r="D39" s="23">
        <v>245</v>
      </c>
      <c r="E39" s="20">
        <f t="shared" si="2"/>
        <v>257.25</v>
      </c>
      <c r="F39" s="20"/>
    </row>
    <row r="40" spans="1:6" ht="24" customHeight="1">
      <c r="A40" s="15">
        <v>31</v>
      </c>
      <c r="B40" s="21" t="s">
        <v>138</v>
      </c>
      <c r="C40" s="22" t="s">
        <v>111</v>
      </c>
      <c r="D40" s="23">
        <v>175</v>
      </c>
      <c r="E40" s="20">
        <f t="shared" si="2"/>
        <v>183.75</v>
      </c>
      <c r="F40" s="20"/>
    </row>
    <row r="41" spans="1:6" ht="24" customHeight="1">
      <c r="A41" s="15">
        <v>32</v>
      </c>
      <c r="B41" s="21" t="s">
        <v>139</v>
      </c>
      <c r="C41" s="22" t="s">
        <v>111</v>
      </c>
      <c r="D41" s="23">
        <v>210</v>
      </c>
      <c r="E41" s="20">
        <f t="shared" si="2"/>
        <v>220.5</v>
      </c>
      <c r="F41" s="20"/>
    </row>
    <row r="42" spans="1:6" ht="24" customHeight="1">
      <c r="A42" s="15">
        <v>33</v>
      </c>
      <c r="B42" s="21" t="s">
        <v>140</v>
      </c>
      <c r="C42" s="22" t="s">
        <v>111</v>
      </c>
      <c r="D42" s="23">
        <v>90</v>
      </c>
      <c r="E42" s="20">
        <f t="shared" si="2"/>
        <v>94.5</v>
      </c>
      <c r="F42" s="20"/>
    </row>
    <row r="43" spans="1:6" ht="24" customHeight="1">
      <c r="A43" s="15">
        <v>34</v>
      </c>
      <c r="B43" s="21" t="s">
        <v>141</v>
      </c>
      <c r="C43" s="22" t="s">
        <v>111</v>
      </c>
      <c r="D43" s="23">
        <v>105</v>
      </c>
      <c r="E43" s="20">
        <f t="shared" ref="E43:E46" si="3">+D43*1.05</f>
        <v>110.25</v>
      </c>
      <c r="F43" s="20"/>
    </row>
    <row r="44" spans="1:6" ht="24" customHeight="1">
      <c r="A44" s="15">
        <v>35</v>
      </c>
      <c r="B44" s="21" t="s">
        <v>142</v>
      </c>
      <c r="C44" s="22" t="s">
        <v>111</v>
      </c>
      <c r="D44" s="23">
        <v>135</v>
      </c>
      <c r="E44" s="20">
        <f t="shared" si="3"/>
        <v>141.75</v>
      </c>
      <c r="F44" s="20"/>
    </row>
    <row r="45" spans="1:6" ht="24" customHeight="1">
      <c r="A45" s="15">
        <v>36</v>
      </c>
      <c r="B45" s="21" t="s">
        <v>143</v>
      </c>
      <c r="C45" s="22" t="s">
        <v>111</v>
      </c>
      <c r="D45" s="23">
        <v>130</v>
      </c>
      <c r="E45" s="20">
        <f t="shared" si="3"/>
        <v>136.5</v>
      </c>
      <c r="F45" s="20"/>
    </row>
    <row r="46" spans="1:6" ht="24" customHeight="1">
      <c r="A46" s="15">
        <v>37</v>
      </c>
      <c r="B46" s="21" t="s">
        <v>144</v>
      </c>
      <c r="C46" s="22" t="s">
        <v>111</v>
      </c>
      <c r="D46" s="23">
        <v>115</v>
      </c>
      <c r="E46" s="20">
        <f t="shared" si="3"/>
        <v>120.75</v>
      </c>
      <c r="F46" s="20"/>
    </row>
    <row r="47" spans="1:6" ht="24" customHeight="1">
      <c r="A47" s="15">
        <v>38</v>
      </c>
      <c r="B47" s="21" t="s">
        <v>145</v>
      </c>
      <c r="C47" s="22" t="s">
        <v>111</v>
      </c>
      <c r="D47" s="23">
        <v>130</v>
      </c>
      <c r="E47" s="20">
        <v>125</v>
      </c>
      <c r="F47" s="20"/>
    </row>
    <row r="48" spans="1:6" ht="27.75" customHeight="1">
      <c r="A48" s="15">
        <v>39</v>
      </c>
      <c r="B48" s="21" t="s">
        <v>146</v>
      </c>
      <c r="C48" s="22" t="s">
        <v>111</v>
      </c>
      <c r="D48" s="23">
        <v>158</v>
      </c>
      <c r="E48" s="20">
        <f t="shared" ref="E48:E50" si="4">D48*1.05</f>
        <v>165.9</v>
      </c>
      <c r="F48" s="20"/>
    </row>
    <row r="49" spans="1:6" ht="27.75" customHeight="1">
      <c r="A49" s="15">
        <v>40</v>
      </c>
      <c r="B49" s="21" t="s">
        <v>147</v>
      </c>
      <c r="C49" s="22" t="s">
        <v>111</v>
      </c>
      <c r="D49" s="23">
        <v>150</v>
      </c>
      <c r="E49" s="20">
        <f t="shared" si="4"/>
        <v>157.5</v>
      </c>
      <c r="F49" s="20"/>
    </row>
    <row r="50" spans="1:6" ht="27.75" customHeight="1">
      <c r="A50" s="15">
        <v>41</v>
      </c>
      <c r="B50" s="21" t="s">
        <v>148</v>
      </c>
      <c r="C50" s="22" t="s">
        <v>111</v>
      </c>
      <c r="D50" s="23">
        <v>120</v>
      </c>
      <c r="E50" s="20">
        <f t="shared" si="4"/>
        <v>126</v>
      </c>
      <c r="F50" s="20"/>
    </row>
    <row r="51" spans="1:6" ht="27.75" customHeight="1">
      <c r="A51" s="15">
        <v>42</v>
      </c>
      <c r="B51" s="21" t="s">
        <v>149</v>
      </c>
      <c r="C51" s="22" t="s">
        <v>52</v>
      </c>
      <c r="D51" s="23">
        <v>150</v>
      </c>
      <c r="E51" s="20">
        <f>+D51*1.05</f>
        <v>157.5</v>
      </c>
      <c r="F51" s="20"/>
    </row>
    <row r="52" spans="1:6" ht="24" customHeight="1">
      <c r="A52" s="15">
        <v>43</v>
      </c>
      <c r="B52" s="21" t="s">
        <v>150</v>
      </c>
      <c r="C52" s="22" t="s">
        <v>111</v>
      </c>
      <c r="D52" s="23">
        <f t="shared" ref="D52:D56" si="5">+E52/1.05</f>
        <v>180</v>
      </c>
      <c r="E52" s="20">
        <v>189</v>
      </c>
      <c r="F52" s="20"/>
    </row>
    <row r="53" spans="1:6" ht="24" customHeight="1">
      <c r="A53" s="15">
        <v>44</v>
      </c>
      <c r="B53" s="21" t="s">
        <v>151</v>
      </c>
      <c r="C53" s="22" t="s">
        <v>111</v>
      </c>
      <c r="D53" s="23">
        <f t="shared" si="5"/>
        <v>142.85714285714286</v>
      </c>
      <c r="E53" s="20">
        <v>150</v>
      </c>
      <c r="F53" s="20"/>
    </row>
    <row r="54" spans="1:6" ht="27.75" customHeight="1">
      <c r="A54" s="15">
        <v>45</v>
      </c>
      <c r="B54" s="21" t="s">
        <v>152</v>
      </c>
      <c r="C54" s="22" t="s">
        <v>153</v>
      </c>
      <c r="D54" s="23">
        <v>125</v>
      </c>
      <c r="E54" s="20">
        <f t="shared" ref="E54:E57" si="6">D54*1.05</f>
        <v>131.25</v>
      </c>
      <c r="F54" s="20"/>
    </row>
    <row r="55" spans="1:6" ht="27.75" customHeight="1">
      <c r="A55" s="15">
        <v>46</v>
      </c>
      <c r="B55" s="21" t="s">
        <v>154</v>
      </c>
      <c r="C55" s="22" t="s">
        <v>111</v>
      </c>
      <c r="D55" s="23">
        <v>500</v>
      </c>
      <c r="E55" s="20">
        <f t="shared" si="6"/>
        <v>525</v>
      </c>
      <c r="F55" s="20"/>
    </row>
    <row r="56" spans="1:6" ht="24" customHeight="1">
      <c r="A56" s="15">
        <v>47</v>
      </c>
      <c r="B56" s="21" t="s">
        <v>155</v>
      </c>
      <c r="C56" s="22" t="s">
        <v>156</v>
      </c>
      <c r="D56" s="23">
        <f t="shared" si="5"/>
        <v>4.666666666666667</v>
      </c>
      <c r="E56" s="20">
        <v>4.9000000000000004</v>
      </c>
      <c r="F56" s="20"/>
    </row>
    <row r="57" spans="1:6" ht="24" customHeight="1">
      <c r="A57" s="15">
        <v>48</v>
      </c>
      <c r="B57" s="21" t="s">
        <v>155</v>
      </c>
      <c r="C57" s="22" t="s">
        <v>111</v>
      </c>
      <c r="D57" s="23">
        <v>88</v>
      </c>
      <c r="E57" s="20">
        <f t="shared" si="6"/>
        <v>92.4</v>
      </c>
      <c r="F57" s="20"/>
    </row>
    <row r="58" spans="1:6" ht="24" customHeight="1">
      <c r="A58" s="15">
        <v>49</v>
      </c>
      <c r="B58" s="21" t="s">
        <v>157</v>
      </c>
      <c r="C58" s="22" t="s">
        <v>156</v>
      </c>
      <c r="D58" s="23">
        <f>+E58/1.05</f>
        <v>4.666666666666667</v>
      </c>
      <c r="E58" s="20">
        <v>4.9000000000000004</v>
      </c>
      <c r="F58" s="20"/>
    </row>
    <row r="59" spans="1:6" ht="24" customHeight="1">
      <c r="A59" s="15">
        <v>50</v>
      </c>
      <c r="B59" s="21" t="s">
        <v>157</v>
      </c>
      <c r="C59" s="22" t="s">
        <v>111</v>
      </c>
      <c r="D59" s="23">
        <v>80</v>
      </c>
      <c r="E59" s="20">
        <f t="shared" ref="E59:E61" si="7">D59*1.05</f>
        <v>84</v>
      </c>
      <c r="F59" s="20"/>
    </row>
    <row r="60" spans="1:6" ht="24" customHeight="1">
      <c r="A60" s="15">
        <v>51</v>
      </c>
      <c r="B60" s="21" t="s">
        <v>83</v>
      </c>
      <c r="C60" s="22" t="s">
        <v>156</v>
      </c>
      <c r="D60" s="23">
        <v>4</v>
      </c>
      <c r="E60" s="20">
        <f t="shared" si="7"/>
        <v>4.2</v>
      </c>
      <c r="F60" s="20"/>
    </row>
    <row r="61" spans="1:6" ht="23.25" customHeight="1">
      <c r="A61" s="15">
        <v>52</v>
      </c>
      <c r="B61" s="21" t="s">
        <v>158</v>
      </c>
      <c r="C61" s="22" t="s">
        <v>111</v>
      </c>
      <c r="D61" s="23">
        <v>74</v>
      </c>
      <c r="E61" s="20">
        <f t="shared" si="7"/>
        <v>77.7</v>
      </c>
      <c r="F61" s="20"/>
    </row>
    <row r="62" spans="1:6" ht="24" customHeight="1">
      <c r="A62" s="15">
        <v>53</v>
      </c>
      <c r="B62" s="21" t="s">
        <v>79</v>
      </c>
      <c r="C62" s="22" t="s">
        <v>159</v>
      </c>
      <c r="D62" s="23">
        <v>1.2</v>
      </c>
      <c r="E62" s="20">
        <v>1.26</v>
      </c>
      <c r="F62" s="20"/>
    </row>
    <row r="63" spans="1:6" ht="24" customHeight="1">
      <c r="A63" s="15">
        <v>54</v>
      </c>
      <c r="B63" s="21" t="s">
        <v>79</v>
      </c>
      <c r="C63" s="22" t="s">
        <v>111</v>
      </c>
      <c r="D63" s="23">
        <v>120</v>
      </c>
      <c r="E63" s="20">
        <v>126</v>
      </c>
      <c r="F63" s="20"/>
    </row>
    <row r="64" spans="1:6" s="6" customFormat="1" ht="24" customHeight="1">
      <c r="A64" s="13" t="s">
        <v>160</v>
      </c>
      <c r="B64" s="24"/>
      <c r="C64" s="24"/>
      <c r="D64" s="25"/>
      <c r="E64" s="20">
        <v>0</v>
      </c>
      <c r="F64" s="20"/>
    </row>
    <row r="65" spans="1:6" ht="24" customHeight="1">
      <c r="A65" s="15">
        <v>50</v>
      </c>
      <c r="B65" s="21" t="s">
        <v>161</v>
      </c>
      <c r="C65" s="22" t="s">
        <v>111</v>
      </c>
      <c r="D65" s="23">
        <v>90</v>
      </c>
      <c r="E65" s="20">
        <f t="shared" ref="E65:E71" si="8">D65*1.05</f>
        <v>94.5</v>
      </c>
      <c r="F65" s="20"/>
    </row>
    <row r="66" spans="1:6" ht="24" customHeight="1">
      <c r="A66" s="15">
        <v>51</v>
      </c>
      <c r="B66" s="21" t="s">
        <v>162</v>
      </c>
      <c r="C66" s="22" t="s">
        <v>111</v>
      </c>
      <c r="D66" s="23" t="s">
        <v>163</v>
      </c>
      <c r="E66" s="20"/>
      <c r="F66" s="20"/>
    </row>
    <row r="67" spans="1:6" ht="24" customHeight="1">
      <c r="A67" s="15">
        <v>52</v>
      </c>
      <c r="B67" s="21" t="s">
        <v>164</v>
      </c>
      <c r="C67" s="22" t="s">
        <v>111</v>
      </c>
      <c r="D67" s="23">
        <v>150</v>
      </c>
      <c r="E67" s="20">
        <f t="shared" si="8"/>
        <v>157.5</v>
      </c>
      <c r="F67" s="20"/>
    </row>
    <row r="68" spans="1:6" ht="24" customHeight="1">
      <c r="A68" s="15">
        <v>53</v>
      </c>
      <c r="B68" s="21" t="s">
        <v>165</v>
      </c>
      <c r="C68" s="22" t="s">
        <v>111</v>
      </c>
      <c r="D68" s="23">
        <v>300</v>
      </c>
      <c r="E68" s="20">
        <f t="shared" si="8"/>
        <v>315</v>
      </c>
      <c r="F68" s="20"/>
    </row>
    <row r="69" spans="1:6" ht="24" customHeight="1">
      <c r="A69" s="15">
        <v>54</v>
      </c>
      <c r="B69" s="21" t="s">
        <v>166</v>
      </c>
      <c r="C69" s="22" t="s">
        <v>111</v>
      </c>
      <c r="D69" s="23">
        <v>190</v>
      </c>
      <c r="E69" s="20">
        <f t="shared" si="8"/>
        <v>199.5</v>
      </c>
      <c r="F69" s="20"/>
    </row>
    <row r="70" spans="1:6" ht="24" customHeight="1">
      <c r="A70" s="15">
        <v>55</v>
      </c>
      <c r="B70" s="21" t="s">
        <v>167</v>
      </c>
      <c r="C70" s="22" t="s">
        <v>111</v>
      </c>
      <c r="D70" s="23">
        <v>350</v>
      </c>
      <c r="E70" s="20">
        <f t="shared" si="8"/>
        <v>367.5</v>
      </c>
      <c r="F70" s="20"/>
    </row>
    <row r="71" spans="1:6" ht="24" customHeight="1">
      <c r="A71" s="15">
        <v>56</v>
      </c>
      <c r="B71" s="21" t="s">
        <v>72</v>
      </c>
      <c r="C71" s="22" t="s">
        <v>111</v>
      </c>
      <c r="D71" s="23">
        <v>170</v>
      </c>
      <c r="E71" s="20">
        <f t="shared" si="8"/>
        <v>178.5</v>
      </c>
      <c r="F71" s="20"/>
    </row>
    <row r="72" spans="1:6" ht="24" customHeight="1">
      <c r="A72" s="15">
        <v>57</v>
      </c>
      <c r="B72" s="21" t="s">
        <v>168</v>
      </c>
      <c r="C72" s="22" t="s">
        <v>111</v>
      </c>
      <c r="D72" s="23">
        <v>95</v>
      </c>
      <c r="E72" s="20">
        <f>+D72*1.05</f>
        <v>99.75</v>
      </c>
      <c r="F72" s="20"/>
    </row>
    <row r="73" spans="1:6" ht="24" customHeight="1">
      <c r="A73" s="15">
        <v>58</v>
      </c>
      <c r="B73" s="21" t="s">
        <v>169</v>
      </c>
      <c r="C73" s="22" t="s">
        <v>111</v>
      </c>
      <c r="D73" s="23">
        <v>304</v>
      </c>
      <c r="E73" s="20">
        <f t="shared" ref="E73:E76" si="9">D73*1.05</f>
        <v>319.2</v>
      </c>
      <c r="F73" s="20"/>
    </row>
    <row r="74" spans="1:6" ht="24" customHeight="1">
      <c r="A74" s="15">
        <v>59</v>
      </c>
      <c r="B74" s="21" t="s">
        <v>95</v>
      </c>
      <c r="C74" s="22" t="s">
        <v>111</v>
      </c>
      <c r="D74" s="23">
        <v>140</v>
      </c>
      <c r="E74" s="20">
        <f>+D74*1.05</f>
        <v>147</v>
      </c>
      <c r="F74" s="20"/>
    </row>
    <row r="75" spans="1:6" ht="24" customHeight="1">
      <c r="A75" s="15">
        <v>60</v>
      </c>
      <c r="B75" s="21" t="s">
        <v>170</v>
      </c>
      <c r="C75" s="22" t="s">
        <v>111</v>
      </c>
      <c r="D75" s="23">
        <v>230</v>
      </c>
      <c r="E75" s="20">
        <f t="shared" si="9"/>
        <v>241.5</v>
      </c>
      <c r="F75" s="20"/>
    </row>
    <row r="76" spans="1:6" ht="24" customHeight="1">
      <c r="A76" s="15">
        <v>61</v>
      </c>
      <c r="B76" s="21" t="s">
        <v>171</v>
      </c>
      <c r="C76" s="22" t="s">
        <v>111</v>
      </c>
      <c r="D76" s="23">
        <v>110</v>
      </c>
      <c r="E76" s="20">
        <f t="shared" si="9"/>
        <v>115.5</v>
      </c>
      <c r="F76" s="20"/>
    </row>
    <row r="77" spans="1:6" ht="24" customHeight="1">
      <c r="A77" s="15">
        <v>62</v>
      </c>
      <c r="B77" s="21" t="s">
        <v>172</v>
      </c>
      <c r="C77" s="22" t="s">
        <v>111</v>
      </c>
      <c r="D77" s="23">
        <f t="shared" ref="D77:D81" si="10">+E77/1.05</f>
        <v>219.04761904761904</v>
      </c>
      <c r="E77" s="20">
        <v>230</v>
      </c>
      <c r="F77" s="20"/>
    </row>
    <row r="78" spans="1:6" ht="24" customHeight="1">
      <c r="A78" s="15">
        <v>63</v>
      </c>
      <c r="B78" s="21" t="s">
        <v>76</v>
      </c>
      <c r="C78" s="22" t="s">
        <v>111</v>
      </c>
      <c r="D78" s="23">
        <f t="shared" si="10"/>
        <v>314.28571428571428</v>
      </c>
      <c r="E78" s="20">
        <v>330</v>
      </c>
      <c r="F78" s="20"/>
    </row>
    <row r="79" spans="1:6" ht="24" customHeight="1">
      <c r="A79" s="15">
        <v>64</v>
      </c>
      <c r="B79" s="21" t="s">
        <v>173</v>
      </c>
      <c r="C79" s="22" t="s">
        <v>111</v>
      </c>
      <c r="D79" s="23">
        <f t="shared" si="10"/>
        <v>295.23809523809524</v>
      </c>
      <c r="E79" s="20">
        <v>310</v>
      </c>
      <c r="F79" s="20"/>
    </row>
    <row r="80" spans="1:6" ht="24" customHeight="1">
      <c r="A80" s="15">
        <v>65</v>
      </c>
      <c r="B80" s="21" t="s">
        <v>174</v>
      </c>
      <c r="C80" s="22" t="s">
        <v>111</v>
      </c>
      <c r="D80" s="23">
        <f t="shared" si="10"/>
        <v>404</v>
      </c>
      <c r="E80" s="20">
        <v>424.2</v>
      </c>
      <c r="F80" s="20"/>
    </row>
    <row r="81" spans="1:6" ht="24" customHeight="1">
      <c r="A81" s="15">
        <v>66</v>
      </c>
      <c r="B81" s="21" t="s">
        <v>175</v>
      </c>
      <c r="C81" s="22" t="s">
        <v>111</v>
      </c>
      <c r="D81" s="23">
        <f t="shared" si="10"/>
        <v>304.76190476190476</v>
      </c>
      <c r="E81" s="20">
        <v>320</v>
      </c>
      <c r="F81" s="20"/>
    </row>
    <row r="82" spans="1:6" ht="24" customHeight="1">
      <c r="A82" s="15">
        <v>67</v>
      </c>
      <c r="B82" s="21" t="s">
        <v>176</v>
      </c>
      <c r="C82" s="22" t="s">
        <v>111</v>
      </c>
      <c r="D82" s="23">
        <v>260</v>
      </c>
      <c r="E82" s="20">
        <f t="shared" ref="E82:E87" si="11">D82*1.05</f>
        <v>273</v>
      </c>
      <c r="F82" s="20"/>
    </row>
    <row r="83" spans="1:6" ht="24" customHeight="1">
      <c r="A83" s="15">
        <v>68</v>
      </c>
      <c r="B83" s="21" t="s">
        <v>177</v>
      </c>
      <c r="C83" s="22" t="s">
        <v>111</v>
      </c>
      <c r="D83" s="23">
        <f>+E83/1.05</f>
        <v>30.476190476190474</v>
      </c>
      <c r="E83" s="20">
        <v>32</v>
      </c>
      <c r="F83" s="20"/>
    </row>
    <row r="84" spans="1:6" ht="24" customHeight="1">
      <c r="A84" s="15">
        <v>69</v>
      </c>
      <c r="B84" s="21" t="s">
        <v>178</v>
      </c>
      <c r="C84" s="22" t="s">
        <v>111</v>
      </c>
      <c r="D84" s="23">
        <v>650</v>
      </c>
      <c r="E84" s="20">
        <f t="shared" si="11"/>
        <v>682.5</v>
      </c>
      <c r="F84" s="20"/>
    </row>
    <row r="85" spans="1:6" ht="24" customHeight="1">
      <c r="A85" s="15">
        <v>70</v>
      </c>
      <c r="B85" s="21" t="s">
        <v>179</v>
      </c>
      <c r="C85" s="22" t="s">
        <v>111</v>
      </c>
      <c r="D85" s="23">
        <v>750</v>
      </c>
      <c r="E85" s="20">
        <f t="shared" si="11"/>
        <v>787.5</v>
      </c>
      <c r="F85" s="20"/>
    </row>
    <row r="86" spans="1:6" ht="24" customHeight="1">
      <c r="A86" s="15">
        <v>71</v>
      </c>
      <c r="B86" s="21" t="s">
        <v>180</v>
      </c>
      <c r="C86" s="22" t="s">
        <v>111</v>
      </c>
      <c r="D86" s="23">
        <v>250</v>
      </c>
      <c r="E86" s="20">
        <f t="shared" si="11"/>
        <v>262.5</v>
      </c>
      <c r="F86" s="20"/>
    </row>
    <row r="87" spans="1:6" ht="17.25" customHeight="1">
      <c r="A87" s="15">
        <v>72</v>
      </c>
      <c r="B87" s="16" t="s">
        <v>181</v>
      </c>
      <c r="C87" s="17" t="s">
        <v>111</v>
      </c>
      <c r="D87" s="18">
        <v>465</v>
      </c>
      <c r="E87" s="19">
        <f t="shared" si="11"/>
        <v>488.25</v>
      </c>
      <c r="F87" s="20"/>
    </row>
    <row r="88" spans="1:6" ht="24" customHeight="1">
      <c r="A88" s="15">
        <v>73</v>
      </c>
      <c r="B88" s="21" t="s">
        <v>182</v>
      </c>
      <c r="C88" s="22" t="s">
        <v>111</v>
      </c>
      <c r="D88" s="23">
        <f>+E88/1.05</f>
        <v>238.09523809523807</v>
      </c>
      <c r="E88" s="20">
        <v>250</v>
      </c>
      <c r="F88" s="20"/>
    </row>
    <row r="89" spans="1:6" ht="24" customHeight="1">
      <c r="A89" s="15">
        <v>74</v>
      </c>
      <c r="B89" s="21" t="s">
        <v>183</v>
      </c>
      <c r="C89" s="22" t="s">
        <v>52</v>
      </c>
      <c r="D89" s="23">
        <v>190</v>
      </c>
      <c r="E89" s="20">
        <f t="shared" ref="E89:E91" si="12">D89*1.05</f>
        <v>199.5</v>
      </c>
      <c r="F89" s="20"/>
    </row>
    <row r="90" spans="1:6" ht="24" customHeight="1">
      <c r="A90" s="15">
        <v>75</v>
      </c>
      <c r="B90" s="21" t="s">
        <v>184</v>
      </c>
      <c r="C90" s="22" t="s">
        <v>111</v>
      </c>
      <c r="D90" s="23">
        <v>25</v>
      </c>
      <c r="E90" s="20">
        <f t="shared" si="12"/>
        <v>26.25</v>
      </c>
      <c r="F90" s="20"/>
    </row>
    <row r="91" spans="1:6" s="6" customFormat="1" ht="24" customHeight="1">
      <c r="A91" s="13" t="s">
        <v>185</v>
      </c>
      <c r="B91" s="24"/>
      <c r="C91" s="24"/>
      <c r="D91" s="25"/>
      <c r="E91" s="20">
        <f t="shared" si="12"/>
        <v>0</v>
      </c>
      <c r="F91" s="20"/>
    </row>
    <row r="92" spans="1:6" ht="24" customHeight="1">
      <c r="A92" s="26">
        <v>76</v>
      </c>
      <c r="B92" s="21" t="s">
        <v>186</v>
      </c>
      <c r="C92" s="22" t="s">
        <v>111</v>
      </c>
      <c r="D92" s="23">
        <v>14</v>
      </c>
      <c r="E92" s="20">
        <f t="shared" ref="E92:E102" si="13">+D92*1.1</f>
        <v>15.400000000000002</v>
      </c>
      <c r="F92" s="20"/>
    </row>
    <row r="93" spans="1:6" ht="24" customHeight="1">
      <c r="A93" s="26">
        <v>77</v>
      </c>
      <c r="B93" s="21" t="s">
        <v>187</v>
      </c>
      <c r="C93" s="22" t="s">
        <v>111</v>
      </c>
      <c r="D93" s="23">
        <v>14</v>
      </c>
      <c r="E93" s="20">
        <f t="shared" si="13"/>
        <v>15.400000000000002</v>
      </c>
      <c r="F93" s="20"/>
    </row>
    <row r="94" spans="1:6" ht="24" customHeight="1">
      <c r="A94" s="26">
        <v>78</v>
      </c>
      <c r="B94" s="21" t="s">
        <v>188</v>
      </c>
      <c r="C94" s="22" t="s">
        <v>189</v>
      </c>
      <c r="D94" s="20">
        <v>18</v>
      </c>
      <c r="E94" s="20">
        <f t="shared" si="13"/>
        <v>19.8</v>
      </c>
      <c r="F94" s="20"/>
    </row>
    <row r="95" spans="1:6" ht="24" customHeight="1">
      <c r="A95" s="26">
        <v>79</v>
      </c>
      <c r="B95" s="21" t="s">
        <v>190</v>
      </c>
      <c r="C95" s="22" t="s">
        <v>189</v>
      </c>
      <c r="D95" s="20">
        <v>17.5</v>
      </c>
      <c r="E95" s="20">
        <f t="shared" si="13"/>
        <v>19.25</v>
      </c>
      <c r="F95" s="20"/>
    </row>
    <row r="96" spans="1:6" ht="24" customHeight="1">
      <c r="A96" s="26">
        <v>80</v>
      </c>
      <c r="B96" s="21" t="s">
        <v>59</v>
      </c>
      <c r="C96" s="22" t="s">
        <v>52</v>
      </c>
      <c r="D96" s="20">
        <v>28</v>
      </c>
      <c r="E96" s="20">
        <f t="shared" si="13"/>
        <v>30.800000000000004</v>
      </c>
      <c r="F96" s="20"/>
    </row>
    <row r="97" spans="1:19" ht="31.9" customHeight="1">
      <c r="A97" s="26">
        <v>81</v>
      </c>
      <c r="B97" s="21" t="s">
        <v>191</v>
      </c>
      <c r="C97" s="22" t="s">
        <v>192</v>
      </c>
      <c r="D97" s="23">
        <v>135</v>
      </c>
      <c r="E97" s="20">
        <f t="shared" si="13"/>
        <v>148.5</v>
      </c>
      <c r="F97" s="20"/>
    </row>
    <row r="98" spans="1:19" ht="36" customHeight="1">
      <c r="A98" s="26">
        <v>82</v>
      </c>
      <c r="B98" s="21" t="s">
        <v>193</v>
      </c>
      <c r="C98" s="22" t="s">
        <v>192</v>
      </c>
      <c r="D98" s="23">
        <v>110</v>
      </c>
      <c r="E98" s="20">
        <f t="shared" si="13"/>
        <v>121.00000000000001</v>
      </c>
      <c r="F98" s="20"/>
    </row>
    <row r="99" spans="1:19" ht="24" customHeight="1">
      <c r="A99" s="26">
        <v>83</v>
      </c>
      <c r="B99" s="21" t="s">
        <v>194</v>
      </c>
      <c r="C99" s="22" t="s">
        <v>195</v>
      </c>
      <c r="D99" s="23">
        <v>63</v>
      </c>
      <c r="E99" s="20">
        <f t="shared" si="13"/>
        <v>69.300000000000011</v>
      </c>
      <c r="F99" s="20"/>
    </row>
    <row r="100" spans="1:19" ht="24" customHeight="1">
      <c r="A100" s="26">
        <v>84</v>
      </c>
      <c r="B100" s="21" t="s">
        <v>86</v>
      </c>
      <c r="C100" s="22" t="s">
        <v>192</v>
      </c>
      <c r="D100" s="23">
        <v>63</v>
      </c>
      <c r="E100" s="20">
        <f t="shared" si="13"/>
        <v>69.300000000000011</v>
      </c>
      <c r="F100" s="20"/>
    </row>
    <row r="101" spans="1:19" s="6" customFormat="1" ht="24" customHeight="1">
      <c r="A101" s="27" t="s">
        <v>196</v>
      </c>
      <c r="B101" s="28"/>
      <c r="C101" s="28"/>
      <c r="D101" s="29"/>
      <c r="E101" s="20">
        <f t="shared" si="13"/>
        <v>0</v>
      </c>
      <c r="F101" s="20"/>
    </row>
    <row r="102" spans="1:19" ht="24" customHeight="1">
      <c r="A102" s="15">
        <v>85</v>
      </c>
      <c r="B102" s="30" t="s">
        <v>81</v>
      </c>
      <c r="C102" s="17" t="s">
        <v>111</v>
      </c>
      <c r="D102" s="31">
        <v>20</v>
      </c>
      <c r="E102" s="20">
        <f t="shared" si="13"/>
        <v>22</v>
      </c>
      <c r="F102" s="20"/>
    </row>
    <row r="103" spans="1:19" s="2" customFormat="1" ht="24" customHeight="1">
      <c r="A103" s="32">
        <v>86</v>
      </c>
      <c r="B103" s="33" t="s">
        <v>197</v>
      </c>
      <c r="C103" s="34" t="s">
        <v>111</v>
      </c>
      <c r="D103" s="35">
        <v>35</v>
      </c>
      <c r="E103" s="36">
        <v>37</v>
      </c>
      <c r="F103" s="37"/>
    </row>
    <row r="104" spans="1:19" ht="24" customHeight="1">
      <c r="A104" s="15">
        <v>87</v>
      </c>
      <c r="B104" s="38" t="s">
        <v>198</v>
      </c>
      <c r="C104" s="22" t="s">
        <v>111</v>
      </c>
      <c r="D104" s="39">
        <v>23</v>
      </c>
      <c r="E104" s="19">
        <f t="shared" ref="E104:E108" si="14">+D104*1.05</f>
        <v>24.150000000000002</v>
      </c>
      <c r="F104" s="20"/>
    </row>
    <row r="105" spans="1:19" ht="24" customHeight="1">
      <c r="A105" s="26">
        <v>88</v>
      </c>
      <c r="B105" s="38" t="s">
        <v>199</v>
      </c>
      <c r="C105" s="22" t="s">
        <v>111</v>
      </c>
      <c r="D105" s="39">
        <v>28</v>
      </c>
      <c r="E105" s="19">
        <f t="shared" si="14"/>
        <v>29.400000000000002</v>
      </c>
      <c r="F105" s="20"/>
    </row>
    <row r="106" spans="1:19" ht="24" customHeight="1">
      <c r="A106" s="15">
        <v>89</v>
      </c>
      <c r="B106" s="21" t="s">
        <v>63</v>
      </c>
      <c r="C106" s="22" t="s">
        <v>111</v>
      </c>
      <c r="D106" s="39">
        <v>41</v>
      </c>
      <c r="E106" s="19">
        <f t="shared" si="14"/>
        <v>43.050000000000004</v>
      </c>
      <c r="F106" s="20"/>
    </row>
    <row r="107" spans="1:19" ht="24" customHeight="1">
      <c r="A107" s="26">
        <v>90</v>
      </c>
      <c r="B107" s="21" t="s">
        <v>200</v>
      </c>
      <c r="C107" s="22" t="s">
        <v>111</v>
      </c>
      <c r="D107" s="39">
        <v>45</v>
      </c>
      <c r="E107" s="19">
        <f t="shared" si="14"/>
        <v>47.25</v>
      </c>
      <c r="F107" s="20"/>
    </row>
    <row r="108" spans="1:19" ht="24" customHeight="1">
      <c r="A108" s="15">
        <v>91</v>
      </c>
      <c r="B108" s="21" t="s">
        <v>61</v>
      </c>
      <c r="C108" s="22" t="s">
        <v>111</v>
      </c>
      <c r="D108" s="39">
        <v>42</v>
      </c>
      <c r="E108" s="19">
        <f t="shared" si="14"/>
        <v>44.1</v>
      </c>
      <c r="F108" s="20"/>
      <c r="S108" s="1" t="s">
        <v>201</v>
      </c>
    </row>
    <row r="109" spans="1:19" ht="24" customHeight="1">
      <c r="A109" s="26">
        <v>92</v>
      </c>
      <c r="B109" s="38" t="s">
        <v>78</v>
      </c>
      <c r="C109" s="22" t="s">
        <v>111</v>
      </c>
      <c r="D109" s="39">
        <v>25.713999999999999</v>
      </c>
      <c r="E109" s="19">
        <v>27</v>
      </c>
      <c r="F109" s="20"/>
    </row>
    <row r="110" spans="1:19" ht="24" customHeight="1">
      <c r="A110" s="15">
        <v>93</v>
      </c>
      <c r="B110" s="38" t="s">
        <v>202</v>
      </c>
      <c r="C110" s="22" t="s">
        <v>111</v>
      </c>
      <c r="D110" s="39">
        <v>35</v>
      </c>
      <c r="E110" s="19">
        <f t="shared" ref="E110:E114" si="15">+D110*1.05</f>
        <v>36.75</v>
      </c>
      <c r="F110" s="20"/>
    </row>
    <row r="111" spans="1:19" ht="24" customHeight="1">
      <c r="A111" s="26">
        <v>94</v>
      </c>
      <c r="B111" s="38" t="s">
        <v>203</v>
      </c>
      <c r="C111" s="22" t="s">
        <v>111</v>
      </c>
      <c r="D111" s="39">
        <v>32</v>
      </c>
      <c r="E111" s="19">
        <f t="shared" si="15"/>
        <v>33.6</v>
      </c>
      <c r="F111" s="20"/>
    </row>
    <row r="112" spans="1:19" ht="24" customHeight="1">
      <c r="A112" s="15">
        <v>95</v>
      </c>
      <c r="B112" s="21" t="s">
        <v>204</v>
      </c>
      <c r="C112" s="22" t="s">
        <v>111</v>
      </c>
      <c r="D112" s="39">
        <v>45</v>
      </c>
      <c r="E112" s="19">
        <f t="shared" si="15"/>
        <v>47.25</v>
      </c>
      <c r="F112" s="20"/>
    </row>
    <row r="113" spans="1:6" ht="24" customHeight="1">
      <c r="A113" s="26">
        <v>96</v>
      </c>
      <c r="B113" s="21" t="s">
        <v>205</v>
      </c>
      <c r="C113" s="22" t="s">
        <v>111</v>
      </c>
      <c r="D113" s="39">
        <v>48</v>
      </c>
      <c r="E113" s="19">
        <f t="shared" si="15"/>
        <v>50.400000000000006</v>
      </c>
      <c r="F113" s="20"/>
    </row>
    <row r="114" spans="1:6" ht="24" customHeight="1">
      <c r="A114" s="15">
        <v>97</v>
      </c>
      <c r="B114" s="30" t="s">
        <v>206</v>
      </c>
      <c r="C114" s="17" t="s">
        <v>111</v>
      </c>
      <c r="D114" s="31">
        <v>30</v>
      </c>
      <c r="E114" s="19">
        <f t="shared" si="15"/>
        <v>31.5</v>
      </c>
      <c r="F114" s="20"/>
    </row>
    <row r="115" spans="1:6" ht="24" customHeight="1">
      <c r="A115" s="26">
        <v>98</v>
      </c>
      <c r="B115" s="38" t="s">
        <v>207</v>
      </c>
      <c r="C115" s="22" t="s">
        <v>111</v>
      </c>
      <c r="D115" s="39" t="s">
        <v>208</v>
      </c>
      <c r="E115" s="19"/>
      <c r="F115" s="20"/>
    </row>
    <row r="116" spans="1:6" ht="24" customHeight="1">
      <c r="A116" s="15">
        <v>99</v>
      </c>
      <c r="B116" s="38" t="s">
        <v>209</v>
      </c>
      <c r="C116" s="22" t="s">
        <v>111</v>
      </c>
      <c r="D116" s="39" t="s">
        <v>208</v>
      </c>
      <c r="E116" s="19"/>
      <c r="F116" s="20"/>
    </row>
    <row r="117" spans="1:6" ht="24" customHeight="1">
      <c r="A117" s="26">
        <v>100</v>
      </c>
      <c r="B117" s="16" t="s">
        <v>67</v>
      </c>
      <c r="C117" s="17" t="s">
        <v>111</v>
      </c>
      <c r="D117" s="31">
        <v>40</v>
      </c>
      <c r="E117" s="19">
        <f t="shared" ref="E117:E126" si="16">+D117*1.05</f>
        <v>42</v>
      </c>
      <c r="F117" s="20"/>
    </row>
    <row r="118" spans="1:6" ht="24" customHeight="1">
      <c r="A118" s="15">
        <v>101</v>
      </c>
      <c r="B118" s="30" t="s">
        <v>210</v>
      </c>
      <c r="C118" s="17" t="s">
        <v>111</v>
      </c>
      <c r="D118" s="31">
        <v>28</v>
      </c>
      <c r="E118" s="19">
        <f t="shared" si="16"/>
        <v>29.400000000000002</v>
      </c>
      <c r="F118" s="20"/>
    </row>
    <row r="119" spans="1:6" ht="24" customHeight="1">
      <c r="A119" s="26">
        <v>102</v>
      </c>
      <c r="B119" s="16" t="s">
        <v>211</v>
      </c>
      <c r="C119" s="17" t="s">
        <v>111</v>
      </c>
      <c r="D119" s="31">
        <v>45</v>
      </c>
      <c r="E119" s="19">
        <f t="shared" si="16"/>
        <v>47.25</v>
      </c>
      <c r="F119" s="20"/>
    </row>
    <row r="120" spans="1:6" ht="24" customHeight="1">
      <c r="A120" s="15">
        <v>103</v>
      </c>
      <c r="B120" s="38" t="s">
        <v>212</v>
      </c>
      <c r="C120" s="22" t="s">
        <v>111</v>
      </c>
      <c r="D120" s="39">
        <v>50</v>
      </c>
      <c r="E120" s="19">
        <f t="shared" si="16"/>
        <v>52.5</v>
      </c>
      <c r="F120" s="20"/>
    </row>
    <row r="121" spans="1:6" ht="24" customHeight="1">
      <c r="A121" s="26">
        <v>104</v>
      </c>
      <c r="B121" s="21" t="s">
        <v>213</v>
      </c>
      <c r="C121" s="22" t="s">
        <v>111</v>
      </c>
      <c r="D121" s="39">
        <v>25</v>
      </c>
      <c r="E121" s="19">
        <f t="shared" si="16"/>
        <v>26.25</v>
      </c>
      <c r="F121" s="20"/>
    </row>
    <row r="122" spans="1:6" ht="24" customHeight="1">
      <c r="A122" s="15">
        <v>105</v>
      </c>
      <c r="B122" s="21" t="s">
        <v>214</v>
      </c>
      <c r="C122" s="22" t="s">
        <v>111</v>
      </c>
      <c r="D122" s="39">
        <v>30</v>
      </c>
      <c r="E122" s="19">
        <f t="shared" si="16"/>
        <v>31.5</v>
      </c>
      <c r="F122" s="20"/>
    </row>
    <row r="123" spans="1:6" ht="24" customHeight="1">
      <c r="A123" s="26">
        <v>106</v>
      </c>
      <c r="B123" s="16" t="s">
        <v>215</v>
      </c>
      <c r="C123" s="17" t="s">
        <v>111</v>
      </c>
      <c r="D123" s="31">
        <v>40</v>
      </c>
      <c r="E123" s="19">
        <f t="shared" si="16"/>
        <v>42</v>
      </c>
      <c r="F123" s="20"/>
    </row>
    <row r="124" spans="1:6" ht="24" customHeight="1">
      <c r="A124" s="15">
        <v>107</v>
      </c>
      <c r="B124" s="16" t="s">
        <v>216</v>
      </c>
      <c r="C124" s="17" t="s">
        <v>111</v>
      </c>
      <c r="D124" s="31">
        <v>50</v>
      </c>
      <c r="E124" s="19">
        <f t="shared" si="16"/>
        <v>52.5</v>
      </c>
      <c r="F124" s="20"/>
    </row>
    <row r="125" spans="1:6" ht="24" customHeight="1">
      <c r="A125" s="26">
        <v>108</v>
      </c>
      <c r="B125" s="38" t="s">
        <v>217</v>
      </c>
      <c r="C125" s="22" t="s">
        <v>156</v>
      </c>
      <c r="D125" s="39">
        <v>14.286</v>
      </c>
      <c r="E125" s="19">
        <f t="shared" si="16"/>
        <v>15.000300000000001</v>
      </c>
      <c r="F125" s="20"/>
    </row>
    <row r="126" spans="1:6" ht="24" customHeight="1">
      <c r="A126" s="15">
        <v>109</v>
      </c>
      <c r="B126" s="38" t="s">
        <v>218</v>
      </c>
      <c r="C126" s="22" t="s">
        <v>156</v>
      </c>
      <c r="D126" s="39">
        <v>18.5</v>
      </c>
      <c r="E126" s="19">
        <f t="shared" si="16"/>
        <v>19.425000000000001</v>
      </c>
      <c r="F126" s="20"/>
    </row>
    <row r="127" spans="1:6" ht="24" customHeight="1">
      <c r="A127" s="26">
        <v>110</v>
      </c>
      <c r="B127" s="38" t="s">
        <v>96</v>
      </c>
      <c r="C127" s="22" t="s">
        <v>111</v>
      </c>
      <c r="D127" s="39">
        <v>23.81</v>
      </c>
      <c r="E127" s="19">
        <v>25</v>
      </c>
      <c r="F127" s="20"/>
    </row>
    <row r="128" spans="1:6" ht="24" customHeight="1">
      <c r="A128" s="15">
        <v>111</v>
      </c>
      <c r="B128" s="38" t="s">
        <v>219</v>
      </c>
      <c r="C128" s="22" t="s">
        <v>111</v>
      </c>
      <c r="D128" s="39">
        <v>76.190476190476204</v>
      </c>
      <c r="E128" s="19">
        <f t="shared" ref="E128:E131" si="17">+D128*1.05</f>
        <v>80.000000000000014</v>
      </c>
      <c r="F128" s="20"/>
    </row>
    <row r="129" spans="1:6" ht="24" customHeight="1">
      <c r="A129" s="26">
        <v>112</v>
      </c>
      <c r="B129" s="38" t="s">
        <v>77</v>
      </c>
      <c r="C129" s="22" t="s">
        <v>111</v>
      </c>
      <c r="D129" s="39">
        <v>25.714285714285701</v>
      </c>
      <c r="E129" s="19">
        <v>27</v>
      </c>
      <c r="F129" s="20"/>
    </row>
    <row r="130" spans="1:6" ht="24" customHeight="1">
      <c r="A130" s="15">
        <v>113</v>
      </c>
      <c r="B130" s="21" t="s">
        <v>66</v>
      </c>
      <c r="C130" s="22" t="s">
        <v>111</v>
      </c>
      <c r="D130" s="39">
        <v>70</v>
      </c>
      <c r="E130" s="19">
        <f t="shared" si="17"/>
        <v>73.5</v>
      </c>
      <c r="F130" s="20"/>
    </row>
    <row r="131" spans="1:6" ht="24" customHeight="1">
      <c r="A131" s="26">
        <v>114</v>
      </c>
      <c r="B131" s="21" t="s">
        <v>220</v>
      </c>
      <c r="C131" s="22" t="s">
        <v>111</v>
      </c>
      <c r="D131" s="39">
        <v>80</v>
      </c>
      <c r="E131" s="19">
        <f t="shared" si="17"/>
        <v>84</v>
      </c>
      <c r="F131" s="20"/>
    </row>
    <row r="132" spans="1:6" ht="24" customHeight="1">
      <c r="A132" s="15">
        <v>115</v>
      </c>
      <c r="B132" s="38" t="s">
        <v>221</v>
      </c>
      <c r="C132" s="22" t="s">
        <v>111</v>
      </c>
      <c r="D132" s="39">
        <v>28.571428571428601</v>
      </c>
      <c r="E132" s="19">
        <v>30</v>
      </c>
      <c r="F132" s="20"/>
    </row>
    <row r="133" spans="1:6" ht="24" customHeight="1">
      <c r="A133" s="26">
        <v>116</v>
      </c>
      <c r="B133" s="21" t="s">
        <v>222</v>
      </c>
      <c r="C133" s="22" t="s">
        <v>111</v>
      </c>
      <c r="D133" s="39">
        <v>70</v>
      </c>
      <c r="E133" s="19">
        <f t="shared" ref="E133:E151" si="18">+D133*1.05</f>
        <v>73.5</v>
      </c>
      <c r="F133" s="20"/>
    </row>
    <row r="134" spans="1:6" ht="24" customHeight="1">
      <c r="A134" s="15">
        <v>117</v>
      </c>
      <c r="B134" s="38" t="s">
        <v>223</v>
      </c>
      <c r="C134" s="22" t="s">
        <v>111</v>
      </c>
      <c r="D134" s="39" t="s">
        <v>208</v>
      </c>
      <c r="E134" s="19"/>
      <c r="F134" s="20"/>
    </row>
    <row r="135" spans="1:6" ht="24" customHeight="1">
      <c r="A135" s="26">
        <v>118</v>
      </c>
      <c r="B135" s="38" t="s">
        <v>224</v>
      </c>
      <c r="C135" s="22" t="s">
        <v>111</v>
      </c>
      <c r="D135" s="39" t="s">
        <v>208</v>
      </c>
      <c r="E135" s="19"/>
      <c r="F135" s="20"/>
    </row>
    <row r="136" spans="1:6" ht="24" customHeight="1">
      <c r="A136" s="15">
        <v>119</v>
      </c>
      <c r="B136" s="38" t="s">
        <v>225</v>
      </c>
      <c r="C136" s="22" t="s">
        <v>111</v>
      </c>
      <c r="D136" s="39">
        <v>35</v>
      </c>
      <c r="E136" s="19">
        <f t="shared" si="18"/>
        <v>36.75</v>
      </c>
      <c r="F136" s="20"/>
    </row>
    <row r="137" spans="1:6" ht="24" customHeight="1">
      <c r="A137" s="26">
        <v>120</v>
      </c>
      <c r="B137" s="38" t="s">
        <v>226</v>
      </c>
      <c r="C137" s="22" t="s">
        <v>52</v>
      </c>
      <c r="D137" s="39">
        <v>45</v>
      </c>
      <c r="E137" s="19">
        <f t="shared" si="18"/>
        <v>47.25</v>
      </c>
      <c r="F137" s="20"/>
    </row>
    <row r="138" spans="1:6" ht="24" customHeight="1">
      <c r="A138" s="15">
        <v>121</v>
      </c>
      <c r="B138" s="38" t="s">
        <v>227</v>
      </c>
      <c r="C138" s="22" t="s">
        <v>111</v>
      </c>
      <c r="D138" s="39">
        <v>45</v>
      </c>
      <c r="E138" s="19">
        <f t="shared" si="18"/>
        <v>47.25</v>
      </c>
      <c r="F138" s="20"/>
    </row>
    <row r="139" spans="1:6" ht="24" customHeight="1">
      <c r="A139" s="26">
        <v>122</v>
      </c>
      <c r="B139" s="38" t="s">
        <v>228</v>
      </c>
      <c r="C139" s="22" t="s">
        <v>52</v>
      </c>
      <c r="D139" s="39">
        <v>55</v>
      </c>
      <c r="E139" s="19">
        <f t="shared" si="18"/>
        <v>57.75</v>
      </c>
      <c r="F139" s="20"/>
    </row>
    <row r="140" spans="1:6" ht="24" customHeight="1">
      <c r="A140" s="15">
        <v>123</v>
      </c>
      <c r="B140" s="38" t="s">
        <v>229</v>
      </c>
      <c r="C140" s="22" t="s">
        <v>111</v>
      </c>
      <c r="D140" s="39">
        <v>42</v>
      </c>
      <c r="E140" s="19">
        <f t="shared" si="18"/>
        <v>44.1</v>
      </c>
      <c r="F140" s="20"/>
    </row>
    <row r="141" spans="1:6" ht="24" customHeight="1">
      <c r="A141" s="26">
        <v>124</v>
      </c>
      <c r="B141" s="38" t="s">
        <v>230</v>
      </c>
      <c r="C141" s="22" t="s">
        <v>52</v>
      </c>
      <c r="D141" s="39">
        <v>43.809523809523803</v>
      </c>
      <c r="E141" s="19">
        <f t="shared" si="18"/>
        <v>45.999999999999993</v>
      </c>
      <c r="F141" s="20"/>
    </row>
    <row r="142" spans="1:6" ht="24" customHeight="1">
      <c r="A142" s="15">
        <v>125</v>
      </c>
      <c r="B142" s="21" t="s">
        <v>231</v>
      </c>
      <c r="C142" s="22" t="s">
        <v>111</v>
      </c>
      <c r="D142" s="39">
        <v>30</v>
      </c>
      <c r="E142" s="19">
        <f t="shared" si="18"/>
        <v>31.5</v>
      </c>
      <c r="F142" s="20"/>
    </row>
    <row r="143" spans="1:6" ht="24" customHeight="1">
      <c r="A143" s="26">
        <v>126</v>
      </c>
      <c r="B143" s="21" t="s">
        <v>232</v>
      </c>
      <c r="C143" s="22" t="s">
        <v>111</v>
      </c>
      <c r="D143" s="39">
        <v>35</v>
      </c>
      <c r="E143" s="19">
        <f t="shared" si="18"/>
        <v>36.75</v>
      </c>
      <c r="F143" s="20"/>
    </row>
    <row r="144" spans="1:6" ht="24" customHeight="1">
      <c r="A144" s="15">
        <v>127</v>
      </c>
      <c r="B144" s="21" t="s">
        <v>233</v>
      </c>
      <c r="C144" s="22" t="s">
        <v>52</v>
      </c>
      <c r="D144" s="39">
        <v>91.667000000000002</v>
      </c>
      <c r="E144" s="19">
        <f t="shared" si="18"/>
        <v>96.250350000000012</v>
      </c>
      <c r="F144" s="20"/>
    </row>
    <row r="145" spans="1:6" ht="24" customHeight="1">
      <c r="A145" s="26">
        <v>128</v>
      </c>
      <c r="B145" s="21" t="s">
        <v>234</v>
      </c>
      <c r="C145" s="22" t="s">
        <v>52</v>
      </c>
      <c r="D145" s="39">
        <v>100</v>
      </c>
      <c r="E145" s="19">
        <f t="shared" si="18"/>
        <v>105</v>
      </c>
      <c r="F145" s="20"/>
    </row>
    <row r="146" spans="1:6" ht="24" customHeight="1">
      <c r="A146" s="15">
        <v>129</v>
      </c>
      <c r="B146" s="38" t="s">
        <v>235</v>
      </c>
      <c r="C146" s="22" t="s">
        <v>111</v>
      </c>
      <c r="D146" s="39">
        <v>35</v>
      </c>
      <c r="E146" s="19">
        <f t="shared" si="18"/>
        <v>36.75</v>
      </c>
      <c r="F146" s="20"/>
    </row>
    <row r="147" spans="1:6" ht="24" customHeight="1">
      <c r="A147" s="26">
        <v>130</v>
      </c>
      <c r="B147" s="38" t="s">
        <v>236</v>
      </c>
      <c r="C147" s="22" t="s">
        <v>111</v>
      </c>
      <c r="D147" s="39">
        <v>45</v>
      </c>
      <c r="E147" s="19">
        <f t="shared" si="18"/>
        <v>47.25</v>
      </c>
      <c r="F147" s="20"/>
    </row>
    <row r="148" spans="1:6" ht="24" customHeight="1">
      <c r="A148" s="15">
        <v>131</v>
      </c>
      <c r="B148" s="21" t="s">
        <v>75</v>
      </c>
      <c r="C148" s="22" t="s">
        <v>111</v>
      </c>
      <c r="D148" s="39">
        <v>30</v>
      </c>
      <c r="E148" s="19">
        <f t="shared" si="18"/>
        <v>31.5</v>
      </c>
      <c r="F148" s="20"/>
    </row>
    <row r="149" spans="1:6" ht="24" customHeight="1">
      <c r="A149" s="26">
        <v>132</v>
      </c>
      <c r="B149" s="21" t="s">
        <v>237</v>
      </c>
      <c r="C149" s="22" t="s">
        <v>111</v>
      </c>
      <c r="D149" s="39">
        <v>47</v>
      </c>
      <c r="E149" s="19">
        <f t="shared" si="18"/>
        <v>49.35</v>
      </c>
      <c r="F149" s="20"/>
    </row>
    <row r="150" spans="1:6" ht="24" customHeight="1">
      <c r="A150" s="15">
        <v>133</v>
      </c>
      <c r="B150" s="38" t="s">
        <v>238</v>
      </c>
      <c r="C150" s="22" t="s">
        <v>111</v>
      </c>
      <c r="D150" s="39">
        <v>70</v>
      </c>
      <c r="E150" s="19">
        <f t="shared" si="18"/>
        <v>73.5</v>
      </c>
      <c r="F150" s="20"/>
    </row>
    <row r="151" spans="1:6" ht="24" customHeight="1">
      <c r="A151" s="26">
        <v>134</v>
      </c>
      <c r="B151" s="38" t="s">
        <v>239</v>
      </c>
      <c r="C151" s="22" t="s">
        <v>111</v>
      </c>
      <c r="D151" s="39">
        <v>80</v>
      </c>
      <c r="E151" s="19">
        <f t="shared" si="18"/>
        <v>84</v>
      </c>
      <c r="F151" s="20"/>
    </row>
    <row r="152" spans="1:6" s="2" customFormat="1" ht="24" customHeight="1">
      <c r="A152" s="40">
        <v>135</v>
      </c>
      <c r="B152" s="41" t="s">
        <v>240</v>
      </c>
      <c r="C152" s="34" t="s">
        <v>111</v>
      </c>
      <c r="D152" s="35">
        <v>35</v>
      </c>
      <c r="E152" s="36">
        <v>37</v>
      </c>
      <c r="F152" s="37"/>
    </row>
    <row r="153" spans="1:6" ht="24" customHeight="1">
      <c r="A153" s="26">
        <v>136</v>
      </c>
      <c r="B153" s="38" t="s">
        <v>241</v>
      </c>
      <c r="C153" s="22" t="s">
        <v>111</v>
      </c>
      <c r="D153" s="39">
        <v>209.52380952381</v>
      </c>
      <c r="E153" s="19">
        <f t="shared" ref="E153:E156" si="19">+D153*1.05</f>
        <v>220.00000000000051</v>
      </c>
      <c r="F153" s="20"/>
    </row>
    <row r="154" spans="1:6" ht="24" customHeight="1">
      <c r="A154" s="15">
        <v>137</v>
      </c>
      <c r="B154" s="38" t="s">
        <v>242</v>
      </c>
      <c r="C154" s="22" t="s">
        <v>111</v>
      </c>
      <c r="D154" s="39">
        <v>142.857142857143</v>
      </c>
      <c r="E154" s="19">
        <f t="shared" si="19"/>
        <v>150.00000000000017</v>
      </c>
      <c r="F154" s="20"/>
    </row>
    <row r="155" spans="1:6" ht="24" customHeight="1">
      <c r="A155" s="26">
        <v>138</v>
      </c>
      <c r="B155" s="38" t="s">
        <v>85</v>
      </c>
      <c r="C155" s="22" t="s">
        <v>111</v>
      </c>
      <c r="D155" s="39">
        <v>60</v>
      </c>
      <c r="E155" s="19">
        <f t="shared" si="19"/>
        <v>63</v>
      </c>
      <c r="F155" s="20"/>
    </row>
    <row r="156" spans="1:6" ht="24" customHeight="1">
      <c r="A156" s="15">
        <v>139</v>
      </c>
      <c r="B156" s="38" t="s">
        <v>243</v>
      </c>
      <c r="C156" s="22" t="s">
        <v>244</v>
      </c>
      <c r="D156" s="39">
        <v>12.381</v>
      </c>
      <c r="E156" s="19">
        <f t="shared" si="19"/>
        <v>13.000050000000002</v>
      </c>
      <c r="F156" s="20"/>
    </row>
    <row r="157" spans="1:6" s="2" customFormat="1" ht="24" customHeight="1">
      <c r="A157" s="32">
        <v>140</v>
      </c>
      <c r="B157" s="33" t="s">
        <v>245</v>
      </c>
      <c r="C157" s="34" t="s">
        <v>111</v>
      </c>
      <c r="D157" s="35"/>
      <c r="E157" s="36">
        <v>55</v>
      </c>
      <c r="F157" s="37"/>
    </row>
    <row r="158" spans="1:6" ht="24" customHeight="1">
      <c r="A158" s="15">
        <v>141</v>
      </c>
      <c r="B158" s="16" t="s">
        <v>246</v>
      </c>
      <c r="C158" s="17" t="s">
        <v>111</v>
      </c>
      <c r="D158" s="31">
        <v>35</v>
      </c>
      <c r="E158" s="19">
        <f t="shared" ref="E158:E162" si="20">+D158*1.05</f>
        <v>36.75</v>
      </c>
      <c r="F158" s="20"/>
    </row>
    <row r="159" spans="1:6" ht="24" customHeight="1">
      <c r="A159" s="26">
        <v>142</v>
      </c>
      <c r="B159" s="16" t="s">
        <v>247</v>
      </c>
      <c r="C159" s="17" t="s">
        <v>111</v>
      </c>
      <c r="D159" s="31">
        <v>40</v>
      </c>
      <c r="E159" s="19">
        <f t="shared" si="20"/>
        <v>42</v>
      </c>
      <c r="F159" s="20"/>
    </row>
    <row r="160" spans="1:6" ht="24" customHeight="1">
      <c r="A160" s="15">
        <v>143</v>
      </c>
      <c r="B160" s="38" t="s">
        <v>248</v>
      </c>
      <c r="C160" s="22" t="s">
        <v>111</v>
      </c>
      <c r="D160" s="39">
        <v>35</v>
      </c>
      <c r="E160" s="19">
        <f t="shared" si="20"/>
        <v>36.75</v>
      </c>
      <c r="F160" s="20"/>
    </row>
    <row r="161" spans="1:7" ht="24" customHeight="1">
      <c r="A161" s="26">
        <v>144</v>
      </c>
      <c r="B161" s="30" t="s">
        <v>249</v>
      </c>
      <c r="C161" s="17" t="s">
        <v>111</v>
      </c>
      <c r="D161" s="31">
        <v>25</v>
      </c>
      <c r="E161" s="19">
        <f t="shared" si="20"/>
        <v>26.25</v>
      </c>
      <c r="F161" s="20"/>
    </row>
    <row r="162" spans="1:7" ht="24" customHeight="1">
      <c r="A162" s="15">
        <v>145</v>
      </c>
      <c r="B162" s="30" t="s">
        <v>250</v>
      </c>
      <c r="C162" s="17" t="s">
        <v>111</v>
      </c>
      <c r="D162" s="31">
        <v>30</v>
      </c>
      <c r="E162" s="19">
        <f t="shared" si="20"/>
        <v>31.5</v>
      </c>
      <c r="F162" s="20"/>
    </row>
    <row r="163" spans="1:7" s="2" customFormat="1" ht="24" customHeight="1">
      <c r="A163" s="32">
        <v>146</v>
      </c>
      <c r="B163" s="33" t="s">
        <v>251</v>
      </c>
      <c r="C163" s="34" t="s">
        <v>111</v>
      </c>
      <c r="D163" s="35">
        <v>60</v>
      </c>
      <c r="E163" s="36">
        <v>63</v>
      </c>
      <c r="F163" s="37"/>
      <c r="G163" s="2" t="s">
        <v>252</v>
      </c>
    </row>
    <row r="164" spans="1:7" s="2" customFormat="1" ht="24" customHeight="1">
      <c r="A164" s="40">
        <v>147</v>
      </c>
      <c r="B164" s="33" t="s">
        <v>253</v>
      </c>
      <c r="C164" s="34" t="s">
        <v>111</v>
      </c>
      <c r="D164" s="35">
        <v>75</v>
      </c>
      <c r="E164" s="36">
        <v>78.5</v>
      </c>
      <c r="F164" s="37"/>
    </row>
    <row r="165" spans="1:7" ht="24" customHeight="1">
      <c r="A165" s="26">
        <v>148</v>
      </c>
      <c r="B165" s="21" t="s">
        <v>254</v>
      </c>
      <c r="C165" s="22" t="s">
        <v>111</v>
      </c>
      <c r="D165" s="39" t="s">
        <v>208</v>
      </c>
      <c r="E165" s="19"/>
      <c r="F165" s="20"/>
    </row>
    <row r="166" spans="1:7" ht="24" customHeight="1">
      <c r="A166" s="15">
        <v>149</v>
      </c>
      <c r="B166" s="38" t="s">
        <v>255</v>
      </c>
      <c r="C166" s="22" t="s">
        <v>111</v>
      </c>
      <c r="D166" s="39" t="s">
        <v>208</v>
      </c>
      <c r="E166" s="19"/>
      <c r="F166" s="20"/>
    </row>
    <row r="167" spans="1:7" ht="24" customHeight="1">
      <c r="A167" s="26">
        <v>150</v>
      </c>
      <c r="B167" s="38" t="s">
        <v>256</v>
      </c>
      <c r="C167" s="22" t="s">
        <v>111</v>
      </c>
      <c r="D167" s="39" t="s">
        <v>208</v>
      </c>
      <c r="E167" s="19"/>
      <c r="F167" s="20"/>
    </row>
    <row r="168" spans="1:7" ht="24" customHeight="1">
      <c r="A168" s="15">
        <v>151</v>
      </c>
      <c r="B168" s="21" t="s">
        <v>257</v>
      </c>
      <c r="C168" s="22" t="s">
        <v>111</v>
      </c>
      <c r="D168" s="39">
        <v>25</v>
      </c>
      <c r="E168" s="19">
        <f t="shared" ref="E168:E172" si="21">+D168*1.05</f>
        <v>26.25</v>
      </c>
      <c r="F168" s="20"/>
    </row>
    <row r="169" spans="1:7" ht="24" customHeight="1">
      <c r="A169" s="26">
        <v>152</v>
      </c>
      <c r="B169" s="21" t="s">
        <v>258</v>
      </c>
      <c r="C169" s="22" t="s">
        <v>111</v>
      </c>
      <c r="D169" s="39">
        <v>30</v>
      </c>
      <c r="E169" s="19">
        <f t="shared" si="21"/>
        <v>31.5</v>
      </c>
      <c r="F169" s="20"/>
    </row>
    <row r="170" spans="1:7" s="2" customFormat="1" ht="24" customHeight="1">
      <c r="A170" s="40">
        <v>153</v>
      </c>
      <c r="B170" s="41" t="s">
        <v>259</v>
      </c>
      <c r="C170" s="34" t="s">
        <v>111</v>
      </c>
      <c r="D170" s="35">
        <v>80</v>
      </c>
      <c r="E170" s="36">
        <f t="shared" si="21"/>
        <v>84</v>
      </c>
      <c r="F170" s="37"/>
    </row>
    <row r="171" spans="1:7" s="2" customFormat="1" ht="24" customHeight="1">
      <c r="A171" s="32">
        <v>154</v>
      </c>
      <c r="B171" s="41" t="s">
        <v>260</v>
      </c>
      <c r="C171" s="34" t="s">
        <v>111</v>
      </c>
      <c r="D171" s="35">
        <v>90</v>
      </c>
      <c r="E171" s="36">
        <f t="shared" si="21"/>
        <v>94.5</v>
      </c>
      <c r="F171" s="37"/>
    </row>
    <row r="172" spans="1:7" s="6" customFormat="1" ht="24" customHeight="1">
      <c r="A172" s="27" t="s">
        <v>261</v>
      </c>
      <c r="B172" s="28"/>
      <c r="C172" s="28"/>
      <c r="D172" s="29"/>
      <c r="E172" s="36">
        <f t="shared" si="21"/>
        <v>0</v>
      </c>
      <c r="F172" s="20"/>
    </row>
    <row r="173" spans="1:7" ht="24" customHeight="1">
      <c r="A173" s="26">
        <v>155</v>
      </c>
      <c r="B173" s="21" t="s">
        <v>262</v>
      </c>
      <c r="C173" s="22" t="s">
        <v>192</v>
      </c>
      <c r="D173" s="23">
        <v>11</v>
      </c>
      <c r="E173" s="20">
        <f t="shared" ref="E173:E188" si="22">+D173*1.1</f>
        <v>12.100000000000001</v>
      </c>
      <c r="F173" s="20"/>
    </row>
    <row r="174" spans="1:7" ht="24" customHeight="1">
      <c r="A174" s="26">
        <v>156</v>
      </c>
      <c r="B174" s="21" t="s">
        <v>73</v>
      </c>
      <c r="C174" s="22" t="s">
        <v>52</v>
      </c>
      <c r="D174" s="23">
        <v>55.555999999999997</v>
      </c>
      <c r="E174" s="20">
        <f t="shared" si="22"/>
        <v>61.111600000000003</v>
      </c>
      <c r="F174" s="20"/>
    </row>
    <row r="175" spans="1:7" ht="24" customHeight="1">
      <c r="A175" s="26">
        <v>157</v>
      </c>
      <c r="B175" s="21" t="s">
        <v>263</v>
      </c>
      <c r="C175" s="22" t="s">
        <v>192</v>
      </c>
      <c r="D175" s="23">
        <v>11</v>
      </c>
      <c r="E175" s="20">
        <f t="shared" si="22"/>
        <v>12.100000000000001</v>
      </c>
      <c r="F175" s="20"/>
    </row>
    <row r="176" spans="1:7" ht="24" customHeight="1">
      <c r="A176" s="26">
        <v>158</v>
      </c>
      <c r="B176" s="21" t="s">
        <v>74</v>
      </c>
      <c r="C176" s="22" t="s">
        <v>52</v>
      </c>
      <c r="D176" s="23">
        <v>95</v>
      </c>
      <c r="E176" s="20">
        <f t="shared" si="22"/>
        <v>104.50000000000001</v>
      </c>
      <c r="F176" s="20"/>
    </row>
    <row r="177" spans="1:6" ht="24" customHeight="1">
      <c r="A177" s="26">
        <v>159</v>
      </c>
      <c r="B177" s="21" t="s">
        <v>264</v>
      </c>
      <c r="C177" s="22" t="s">
        <v>265</v>
      </c>
      <c r="D177" s="23">
        <v>2.65</v>
      </c>
      <c r="E177" s="20">
        <f t="shared" si="22"/>
        <v>2.915</v>
      </c>
      <c r="F177" s="20"/>
    </row>
    <row r="178" spans="1:6" ht="24" customHeight="1">
      <c r="A178" s="26">
        <v>160</v>
      </c>
      <c r="B178" s="21" t="s">
        <v>266</v>
      </c>
      <c r="C178" s="22" t="s">
        <v>52</v>
      </c>
      <c r="D178" s="23">
        <v>570.37</v>
      </c>
      <c r="E178" s="20">
        <f t="shared" si="22"/>
        <v>627.40700000000004</v>
      </c>
      <c r="F178" s="20"/>
    </row>
    <row r="179" spans="1:6" ht="24" customHeight="1">
      <c r="A179" s="26">
        <v>161</v>
      </c>
      <c r="B179" s="21" t="s">
        <v>267</v>
      </c>
      <c r="C179" s="22" t="s">
        <v>268</v>
      </c>
      <c r="D179" s="23">
        <v>24.509</v>
      </c>
      <c r="E179" s="20">
        <f t="shared" si="22"/>
        <v>26.959900000000001</v>
      </c>
      <c r="F179" s="20"/>
    </row>
    <row r="180" spans="1:6" ht="24" customHeight="1">
      <c r="A180" s="26">
        <v>162</v>
      </c>
      <c r="B180" s="21" t="s">
        <v>269</v>
      </c>
      <c r="C180" s="22" t="s">
        <v>111</v>
      </c>
      <c r="D180" s="23">
        <v>57</v>
      </c>
      <c r="E180" s="20">
        <f t="shared" si="22"/>
        <v>62.7</v>
      </c>
      <c r="F180" s="20"/>
    </row>
    <row r="181" spans="1:6" ht="24" customHeight="1">
      <c r="A181" s="26">
        <v>163</v>
      </c>
      <c r="B181" s="21" t="s">
        <v>270</v>
      </c>
      <c r="C181" s="22" t="s">
        <v>192</v>
      </c>
      <c r="D181" s="23">
        <v>87</v>
      </c>
      <c r="E181" s="20">
        <f t="shared" si="22"/>
        <v>95.7</v>
      </c>
      <c r="F181" s="20"/>
    </row>
    <row r="182" spans="1:6" ht="24" customHeight="1">
      <c r="A182" s="26">
        <v>164</v>
      </c>
      <c r="B182" s="21" t="s">
        <v>271</v>
      </c>
      <c r="C182" s="22" t="s">
        <v>192</v>
      </c>
      <c r="D182" s="23">
        <v>155</v>
      </c>
      <c r="E182" s="20">
        <f t="shared" si="22"/>
        <v>170.5</v>
      </c>
      <c r="F182" s="20"/>
    </row>
    <row r="183" spans="1:6" ht="24" customHeight="1">
      <c r="A183" s="26">
        <v>165</v>
      </c>
      <c r="B183" s="21" t="s">
        <v>271</v>
      </c>
      <c r="C183" s="22" t="s">
        <v>111</v>
      </c>
      <c r="D183" s="23">
        <v>86</v>
      </c>
      <c r="E183" s="20">
        <f t="shared" si="22"/>
        <v>94.600000000000009</v>
      </c>
      <c r="F183" s="20"/>
    </row>
    <row r="184" spans="1:6" ht="24" customHeight="1">
      <c r="A184" s="26">
        <v>166</v>
      </c>
      <c r="B184" s="21" t="s">
        <v>272</v>
      </c>
      <c r="C184" s="22" t="s">
        <v>192</v>
      </c>
      <c r="D184" s="23">
        <v>75</v>
      </c>
      <c r="E184" s="20">
        <f t="shared" si="22"/>
        <v>82.5</v>
      </c>
      <c r="F184" s="20"/>
    </row>
    <row r="185" spans="1:6" ht="24" customHeight="1">
      <c r="A185" s="26">
        <v>167</v>
      </c>
      <c r="B185" s="21" t="s">
        <v>273</v>
      </c>
      <c r="C185" s="22" t="s">
        <v>192</v>
      </c>
      <c r="D185" s="23">
        <v>152</v>
      </c>
      <c r="E185" s="20">
        <f t="shared" si="22"/>
        <v>167.20000000000002</v>
      </c>
      <c r="F185" s="20"/>
    </row>
    <row r="186" spans="1:6" ht="24" customHeight="1">
      <c r="A186" s="26">
        <v>168</v>
      </c>
      <c r="B186" s="21" t="s">
        <v>274</v>
      </c>
      <c r="C186" s="22" t="s">
        <v>111</v>
      </c>
      <c r="D186" s="23">
        <v>41.6666666666667</v>
      </c>
      <c r="E186" s="20">
        <f t="shared" si="22"/>
        <v>45.833333333333371</v>
      </c>
      <c r="F186" s="20"/>
    </row>
    <row r="187" spans="1:6" ht="24" customHeight="1">
      <c r="A187" s="26">
        <v>169</v>
      </c>
      <c r="B187" s="21" t="s">
        <v>275</v>
      </c>
      <c r="C187" s="22" t="s">
        <v>111</v>
      </c>
      <c r="D187" s="23">
        <v>32.407407407407398</v>
      </c>
      <c r="E187" s="20">
        <f t="shared" si="22"/>
        <v>35.648148148148138</v>
      </c>
      <c r="F187" s="20"/>
    </row>
    <row r="188" spans="1:6" ht="24" customHeight="1">
      <c r="A188" s="26">
        <v>170</v>
      </c>
      <c r="B188" s="21" t="s">
        <v>276</v>
      </c>
      <c r="C188" s="22" t="s">
        <v>111</v>
      </c>
      <c r="D188" s="23">
        <v>209.524</v>
      </c>
      <c r="E188" s="20">
        <f t="shared" si="22"/>
        <v>230.47640000000001</v>
      </c>
      <c r="F188" s="20"/>
    </row>
    <row r="189" spans="1:6" ht="24" customHeight="1">
      <c r="A189" s="26">
        <v>171</v>
      </c>
      <c r="B189" s="21" t="s">
        <v>277</v>
      </c>
      <c r="C189" s="22" t="s">
        <v>111</v>
      </c>
      <c r="D189" s="23">
        <v>85</v>
      </c>
      <c r="E189" s="20">
        <f>D189*1.08</f>
        <v>91.800000000000011</v>
      </c>
      <c r="F189" s="20"/>
    </row>
    <row r="190" spans="1:6" ht="24" customHeight="1">
      <c r="A190" s="26">
        <v>172</v>
      </c>
      <c r="B190" s="21" t="s">
        <v>278</v>
      </c>
      <c r="C190" s="22" t="s">
        <v>111</v>
      </c>
      <c r="D190" s="23">
        <v>75</v>
      </c>
      <c r="E190" s="20">
        <f>D190*1.08</f>
        <v>81</v>
      </c>
      <c r="F190" s="20"/>
    </row>
    <row r="191" spans="1:6" ht="24" customHeight="1">
      <c r="A191" s="26">
        <v>173</v>
      </c>
      <c r="B191" s="21" t="s">
        <v>279</v>
      </c>
      <c r="C191" s="22" t="s">
        <v>280</v>
      </c>
      <c r="D191" s="23">
        <v>198</v>
      </c>
      <c r="E191" s="20">
        <f t="shared" ref="E191:E198" si="23">+D191*1.1</f>
        <v>217.8</v>
      </c>
      <c r="F191" s="20"/>
    </row>
    <row r="192" spans="1:6" ht="24" customHeight="1">
      <c r="A192" s="26">
        <v>174</v>
      </c>
      <c r="B192" s="21" t="s">
        <v>281</v>
      </c>
      <c r="C192" s="22" t="s">
        <v>282</v>
      </c>
      <c r="D192" s="23">
        <v>23.148148148148099</v>
      </c>
      <c r="E192" s="20">
        <f t="shared" si="23"/>
        <v>25.462962962962912</v>
      </c>
      <c r="F192" s="20"/>
    </row>
    <row r="193" spans="1:6" ht="24" customHeight="1">
      <c r="A193" s="26">
        <v>175</v>
      </c>
      <c r="B193" s="21" t="s">
        <v>283</v>
      </c>
      <c r="C193" s="22" t="s">
        <v>284</v>
      </c>
      <c r="D193" s="23">
        <v>70</v>
      </c>
      <c r="E193" s="20">
        <f t="shared" si="23"/>
        <v>77</v>
      </c>
      <c r="F193" s="20"/>
    </row>
    <row r="194" spans="1:6" ht="24" customHeight="1">
      <c r="A194" s="26">
        <v>176</v>
      </c>
      <c r="B194" s="21" t="s">
        <v>285</v>
      </c>
      <c r="C194" s="22" t="s">
        <v>280</v>
      </c>
      <c r="D194" s="23">
        <v>85</v>
      </c>
      <c r="E194" s="20">
        <f t="shared" si="23"/>
        <v>93.500000000000014</v>
      </c>
      <c r="F194" s="20"/>
    </row>
    <row r="195" spans="1:6" ht="24" customHeight="1">
      <c r="A195" s="26">
        <v>176</v>
      </c>
      <c r="B195" s="21" t="s">
        <v>286</v>
      </c>
      <c r="C195" s="22" t="s">
        <v>280</v>
      </c>
      <c r="D195" s="23">
        <v>71.3</v>
      </c>
      <c r="E195" s="20">
        <f t="shared" si="23"/>
        <v>78.430000000000007</v>
      </c>
      <c r="F195" s="20"/>
    </row>
    <row r="196" spans="1:6" ht="24" customHeight="1">
      <c r="A196" s="26">
        <v>177</v>
      </c>
      <c r="B196" s="21" t="s">
        <v>287</v>
      </c>
      <c r="C196" s="22" t="s">
        <v>280</v>
      </c>
      <c r="D196" s="23">
        <v>73</v>
      </c>
      <c r="E196" s="20">
        <f t="shared" si="23"/>
        <v>80.300000000000011</v>
      </c>
      <c r="F196" s="20"/>
    </row>
    <row r="197" spans="1:6" ht="24" customHeight="1">
      <c r="A197" s="26">
        <v>178</v>
      </c>
      <c r="B197" s="21" t="s">
        <v>288</v>
      </c>
      <c r="C197" s="22" t="s">
        <v>280</v>
      </c>
      <c r="D197" s="23">
        <v>71.3</v>
      </c>
      <c r="E197" s="20">
        <f t="shared" si="23"/>
        <v>78.430000000000007</v>
      </c>
      <c r="F197" s="20"/>
    </row>
    <row r="198" spans="1:6" ht="24" customHeight="1">
      <c r="A198" s="26">
        <v>179</v>
      </c>
      <c r="B198" s="21" t="s">
        <v>289</v>
      </c>
      <c r="C198" s="22" t="s">
        <v>280</v>
      </c>
      <c r="D198" s="23">
        <v>73.2</v>
      </c>
      <c r="E198" s="20">
        <f t="shared" si="23"/>
        <v>80.52000000000001</v>
      </c>
      <c r="F198" s="20"/>
    </row>
    <row r="199" spans="1:6" ht="24" customHeight="1">
      <c r="A199" s="26">
        <v>180</v>
      </c>
      <c r="B199" s="21" t="s">
        <v>290</v>
      </c>
      <c r="C199" s="22" t="s">
        <v>111</v>
      </c>
      <c r="D199" s="23">
        <v>61.904761904761898</v>
      </c>
      <c r="E199" s="20">
        <v>65</v>
      </c>
      <c r="F199" s="20"/>
    </row>
    <row r="200" spans="1:6" ht="24" customHeight="1">
      <c r="A200" s="26">
        <v>181</v>
      </c>
      <c r="B200" s="21" t="s">
        <v>291</v>
      </c>
      <c r="C200" s="22" t="s">
        <v>111</v>
      </c>
      <c r="D200" s="23">
        <v>57</v>
      </c>
      <c r="E200" s="20">
        <f>+D200*1.05</f>
        <v>59.85</v>
      </c>
      <c r="F200" s="20"/>
    </row>
    <row r="201" spans="1:6" ht="24" customHeight="1">
      <c r="A201" s="26">
        <v>182</v>
      </c>
      <c r="B201" s="21" t="s">
        <v>292</v>
      </c>
      <c r="C201" s="22" t="s">
        <v>111</v>
      </c>
      <c r="D201" s="23">
        <v>30</v>
      </c>
      <c r="E201" s="20">
        <f t="shared" ref="E201:E211" si="24">D201*1.05</f>
        <v>31.5</v>
      </c>
      <c r="F201" s="20"/>
    </row>
    <row r="202" spans="1:6" ht="24" customHeight="1">
      <c r="A202" s="26">
        <v>183</v>
      </c>
      <c r="B202" s="21" t="s">
        <v>293</v>
      </c>
      <c r="C202" s="22" t="s">
        <v>111</v>
      </c>
      <c r="D202" s="23">
        <v>30</v>
      </c>
      <c r="E202" s="20">
        <f t="shared" si="24"/>
        <v>31.5</v>
      </c>
      <c r="F202" s="20"/>
    </row>
    <row r="203" spans="1:6" ht="24" customHeight="1">
      <c r="A203" s="26">
        <v>184</v>
      </c>
      <c r="B203" s="21" t="s">
        <v>294</v>
      </c>
      <c r="C203" s="22" t="s">
        <v>111</v>
      </c>
      <c r="D203" s="23">
        <v>22</v>
      </c>
      <c r="E203" s="20">
        <f t="shared" si="24"/>
        <v>23.1</v>
      </c>
      <c r="F203" s="20"/>
    </row>
    <row r="204" spans="1:6" ht="24" customHeight="1">
      <c r="A204" s="26">
        <v>185</v>
      </c>
      <c r="B204" s="21" t="s">
        <v>295</v>
      </c>
      <c r="C204" s="22" t="s">
        <v>111</v>
      </c>
      <c r="D204" s="23">
        <v>36</v>
      </c>
      <c r="E204" s="20">
        <f t="shared" si="24"/>
        <v>37.800000000000004</v>
      </c>
      <c r="F204" s="20"/>
    </row>
    <row r="205" spans="1:6" ht="24" customHeight="1">
      <c r="A205" s="26">
        <v>186</v>
      </c>
      <c r="B205" s="21" t="s">
        <v>296</v>
      </c>
      <c r="C205" s="22" t="s">
        <v>111</v>
      </c>
      <c r="D205" s="23">
        <v>20</v>
      </c>
      <c r="E205" s="20">
        <f t="shared" si="24"/>
        <v>21</v>
      </c>
      <c r="F205" s="20"/>
    </row>
    <row r="206" spans="1:6" ht="24" customHeight="1">
      <c r="A206" s="26">
        <v>187</v>
      </c>
      <c r="B206" s="21" t="s">
        <v>297</v>
      </c>
      <c r="C206" s="22" t="s">
        <v>111</v>
      </c>
      <c r="D206" s="23">
        <v>23</v>
      </c>
      <c r="E206" s="20">
        <f t="shared" si="24"/>
        <v>24.150000000000002</v>
      </c>
      <c r="F206" s="20"/>
    </row>
    <row r="207" spans="1:6" ht="24" customHeight="1">
      <c r="A207" s="26">
        <v>188</v>
      </c>
      <c r="B207" s="21" t="s">
        <v>298</v>
      </c>
      <c r="C207" s="22" t="s">
        <v>111</v>
      </c>
      <c r="D207" s="23">
        <v>36</v>
      </c>
      <c r="E207" s="20">
        <f t="shared" si="24"/>
        <v>37.800000000000004</v>
      </c>
      <c r="F207" s="20"/>
    </row>
    <row r="208" spans="1:6" ht="24" customHeight="1">
      <c r="A208" s="26">
        <v>189</v>
      </c>
      <c r="B208" s="21" t="s">
        <v>299</v>
      </c>
      <c r="C208" s="22" t="s">
        <v>111</v>
      </c>
      <c r="D208" s="23">
        <v>33</v>
      </c>
      <c r="E208" s="20">
        <f t="shared" si="24"/>
        <v>34.65</v>
      </c>
      <c r="F208" s="20"/>
    </row>
    <row r="209" spans="1:6" ht="24" customHeight="1">
      <c r="A209" s="26">
        <v>190</v>
      </c>
      <c r="B209" s="21" t="s">
        <v>300</v>
      </c>
      <c r="C209" s="22" t="s">
        <v>111</v>
      </c>
      <c r="D209" s="23">
        <v>33</v>
      </c>
      <c r="E209" s="20">
        <f t="shared" si="24"/>
        <v>34.65</v>
      </c>
      <c r="F209" s="20"/>
    </row>
    <row r="210" spans="1:6" ht="24" customHeight="1">
      <c r="A210" s="26">
        <v>191</v>
      </c>
      <c r="B210" s="21" t="s">
        <v>301</v>
      </c>
      <c r="C210" s="22" t="s">
        <v>111</v>
      </c>
      <c r="D210" s="23">
        <v>26</v>
      </c>
      <c r="E210" s="20">
        <f t="shared" si="24"/>
        <v>27.3</v>
      </c>
      <c r="F210" s="20"/>
    </row>
    <row r="211" spans="1:6" ht="24" customHeight="1">
      <c r="A211" s="26">
        <v>192</v>
      </c>
      <c r="B211" s="21" t="s">
        <v>302</v>
      </c>
      <c r="C211" s="22" t="s">
        <v>111</v>
      </c>
      <c r="D211" s="23">
        <v>25</v>
      </c>
      <c r="E211" s="20">
        <f t="shared" si="24"/>
        <v>26.25</v>
      </c>
      <c r="F211" s="20"/>
    </row>
    <row r="212" spans="1:6" ht="24" customHeight="1">
      <c r="A212" s="26">
        <v>193</v>
      </c>
      <c r="B212" s="21" t="s">
        <v>303</v>
      </c>
      <c r="C212" s="22" t="s">
        <v>192</v>
      </c>
      <c r="D212" s="23">
        <v>5</v>
      </c>
      <c r="E212" s="20">
        <f>+D212*1.1</f>
        <v>5.5</v>
      </c>
      <c r="F212" s="20"/>
    </row>
    <row r="213" spans="1:6" ht="24" customHeight="1">
      <c r="A213" s="26">
        <v>194</v>
      </c>
      <c r="B213" s="21" t="s">
        <v>304</v>
      </c>
      <c r="C213" s="22" t="s">
        <v>111</v>
      </c>
      <c r="D213" s="23">
        <v>26.3</v>
      </c>
      <c r="E213" s="20">
        <f>+D213*1.1</f>
        <v>28.930000000000003</v>
      </c>
      <c r="F213" s="20"/>
    </row>
    <row r="214" spans="1:6" ht="24" customHeight="1">
      <c r="A214" s="26">
        <v>195</v>
      </c>
      <c r="B214" s="21" t="s">
        <v>80</v>
      </c>
      <c r="C214" s="22" t="s">
        <v>111</v>
      </c>
      <c r="D214" s="23">
        <v>80</v>
      </c>
      <c r="E214" s="20">
        <f t="shared" ref="E214:E217" si="25">D214*1.05</f>
        <v>84</v>
      </c>
      <c r="F214" s="20"/>
    </row>
    <row r="215" spans="1:6" ht="24" customHeight="1">
      <c r="A215" s="26">
        <v>196</v>
      </c>
      <c r="B215" s="21" t="s">
        <v>68</v>
      </c>
      <c r="C215" s="22" t="s">
        <v>111</v>
      </c>
      <c r="D215" s="23">
        <v>80</v>
      </c>
      <c r="E215" s="20">
        <f t="shared" si="25"/>
        <v>84</v>
      </c>
      <c r="F215" s="20"/>
    </row>
    <row r="216" spans="1:6" ht="24" customHeight="1">
      <c r="A216" s="26">
        <v>197</v>
      </c>
      <c r="B216" s="21" t="s">
        <v>69</v>
      </c>
      <c r="C216" s="22" t="s">
        <v>111</v>
      </c>
      <c r="D216" s="23">
        <v>80</v>
      </c>
      <c r="E216" s="20">
        <f t="shared" si="25"/>
        <v>84</v>
      </c>
      <c r="F216" s="20"/>
    </row>
    <row r="217" spans="1:6" ht="24" customHeight="1">
      <c r="A217" s="26">
        <v>198</v>
      </c>
      <c r="B217" s="21" t="s">
        <v>305</v>
      </c>
      <c r="C217" s="22" t="s">
        <v>111</v>
      </c>
      <c r="D217" s="23">
        <v>280</v>
      </c>
      <c r="E217" s="20">
        <f t="shared" si="25"/>
        <v>294</v>
      </c>
      <c r="F217" s="20"/>
    </row>
    <row r="218" spans="1:6" ht="24" customHeight="1">
      <c r="A218" s="26">
        <v>199</v>
      </c>
      <c r="B218" s="21" t="s">
        <v>306</v>
      </c>
      <c r="C218" s="22" t="s">
        <v>111</v>
      </c>
      <c r="D218" s="23">
        <v>38.5</v>
      </c>
      <c r="E218" s="20">
        <f t="shared" ref="E218:E226" si="26">+D218*1.1</f>
        <v>42.35</v>
      </c>
      <c r="F218" s="20"/>
    </row>
    <row r="219" spans="1:6" ht="24" customHeight="1">
      <c r="A219" s="26">
        <v>200</v>
      </c>
      <c r="B219" s="21" t="s">
        <v>307</v>
      </c>
      <c r="C219" s="22" t="s">
        <v>111</v>
      </c>
      <c r="D219" s="23">
        <v>71.428571428571402</v>
      </c>
      <c r="E219" s="20">
        <v>75</v>
      </c>
      <c r="F219" s="20"/>
    </row>
    <row r="220" spans="1:6" ht="24" customHeight="1">
      <c r="A220" s="26">
        <v>201</v>
      </c>
      <c r="B220" s="21" t="s">
        <v>308</v>
      </c>
      <c r="C220" s="22" t="s">
        <v>280</v>
      </c>
      <c r="D220" s="23">
        <v>55</v>
      </c>
      <c r="E220" s="20">
        <f t="shared" si="26"/>
        <v>60.500000000000007</v>
      </c>
      <c r="F220" s="20"/>
    </row>
    <row r="221" spans="1:6" ht="24" customHeight="1">
      <c r="A221" s="26">
        <v>202</v>
      </c>
      <c r="B221" s="21" t="s">
        <v>309</v>
      </c>
      <c r="C221" s="22" t="s">
        <v>192</v>
      </c>
      <c r="D221" s="23">
        <v>82.5</v>
      </c>
      <c r="E221" s="20">
        <f t="shared" si="26"/>
        <v>90.750000000000014</v>
      </c>
      <c r="F221" s="20"/>
    </row>
    <row r="222" spans="1:6" ht="24" customHeight="1">
      <c r="A222" s="26">
        <v>203</v>
      </c>
      <c r="B222" s="21" t="s">
        <v>310</v>
      </c>
      <c r="C222" s="22" t="s">
        <v>192</v>
      </c>
      <c r="D222" s="23">
        <v>143</v>
      </c>
      <c r="E222" s="20">
        <f t="shared" si="26"/>
        <v>157.30000000000001</v>
      </c>
      <c r="F222" s="20"/>
    </row>
    <row r="223" spans="1:6" ht="24" customHeight="1">
      <c r="A223" s="26">
        <v>204</v>
      </c>
      <c r="B223" s="21" t="s">
        <v>311</v>
      </c>
      <c r="C223" s="22" t="s">
        <v>111</v>
      </c>
      <c r="D223" s="23">
        <v>50.925925925925903</v>
      </c>
      <c r="E223" s="20">
        <f t="shared" si="26"/>
        <v>56.018518518518498</v>
      </c>
      <c r="F223" s="20"/>
    </row>
    <row r="224" spans="1:6" ht="24" customHeight="1">
      <c r="A224" s="26">
        <v>205</v>
      </c>
      <c r="B224" s="21" t="s">
        <v>312</v>
      </c>
      <c r="C224" s="22" t="s">
        <v>111</v>
      </c>
      <c r="D224" s="23">
        <v>74.074074074074105</v>
      </c>
      <c r="E224" s="20">
        <f t="shared" si="26"/>
        <v>81.481481481481524</v>
      </c>
      <c r="F224" s="20"/>
    </row>
    <row r="225" spans="1:6" ht="24" customHeight="1">
      <c r="A225" s="26">
        <v>206</v>
      </c>
      <c r="B225" s="21" t="s">
        <v>313</v>
      </c>
      <c r="C225" s="22" t="s">
        <v>111</v>
      </c>
      <c r="D225" s="23">
        <v>55.5555555555556</v>
      </c>
      <c r="E225" s="20">
        <f t="shared" si="26"/>
        <v>61.111111111111164</v>
      </c>
      <c r="F225" s="20"/>
    </row>
    <row r="226" spans="1:6" ht="24" customHeight="1">
      <c r="A226" s="26">
        <v>207</v>
      </c>
      <c r="B226" s="21" t="s">
        <v>314</v>
      </c>
      <c r="C226" s="22" t="s">
        <v>111</v>
      </c>
      <c r="D226" s="23">
        <v>56</v>
      </c>
      <c r="E226" s="20">
        <f t="shared" si="26"/>
        <v>61.600000000000009</v>
      </c>
      <c r="F226" s="20"/>
    </row>
    <row r="227" spans="1:6" ht="24" customHeight="1">
      <c r="A227" s="26">
        <v>208</v>
      </c>
      <c r="B227" s="21" t="s">
        <v>315</v>
      </c>
      <c r="C227" s="22" t="s">
        <v>111</v>
      </c>
      <c r="D227" s="23">
        <v>219.04761904761901</v>
      </c>
      <c r="E227" s="20">
        <v>230</v>
      </c>
      <c r="F227" s="20"/>
    </row>
    <row r="228" spans="1:6" ht="24" customHeight="1">
      <c r="A228" s="26">
        <v>209</v>
      </c>
      <c r="B228" s="21" t="s">
        <v>316</v>
      </c>
      <c r="C228" s="22" t="s">
        <v>111</v>
      </c>
      <c r="D228" s="23">
        <v>428.57142857142901</v>
      </c>
      <c r="E228" s="20">
        <v>450</v>
      </c>
      <c r="F228" s="20"/>
    </row>
    <row r="229" spans="1:6" ht="24" customHeight="1">
      <c r="A229" s="26">
        <v>210</v>
      </c>
      <c r="B229" s="21" t="s">
        <v>317</v>
      </c>
      <c r="C229" s="22" t="s">
        <v>282</v>
      </c>
      <c r="D229" s="23">
        <v>25</v>
      </c>
      <c r="E229" s="20">
        <f t="shared" ref="E229:E242" si="27">+D229*1.1</f>
        <v>27.500000000000004</v>
      </c>
      <c r="F229" s="20"/>
    </row>
    <row r="230" spans="1:6" ht="24" customHeight="1">
      <c r="A230" s="26">
        <v>211</v>
      </c>
      <c r="B230" s="21" t="s">
        <v>318</v>
      </c>
      <c r="C230" s="22" t="s">
        <v>192</v>
      </c>
      <c r="D230" s="23">
        <v>2.2000000000000002</v>
      </c>
      <c r="E230" s="20">
        <f t="shared" si="27"/>
        <v>2.4200000000000004</v>
      </c>
      <c r="F230" s="20"/>
    </row>
    <row r="231" spans="1:6" ht="24" customHeight="1">
      <c r="A231" s="26">
        <v>212</v>
      </c>
      <c r="B231" s="21" t="s">
        <v>319</v>
      </c>
      <c r="C231" s="22" t="s">
        <v>282</v>
      </c>
      <c r="D231" s="23">
        <v>37.5</v>
      </c>
      <c r="E231" s="20">
        <f t="shared" si="27"/>
        <v>41.25</v>
      </c>
      <c r="F231" s="20"/>
    </row>
    <row r="232" spans="1:6" ht="24" customHeight="1">
      <c r="A232" s="26">
        <v>213</v>
      </c>
      <c r="B232" s="21" t="s">
        <v>320</v>
      </c>
      <c r="C232" s="22" t="s">
        <v>280</v>
      </c>
      <c r="D232" s="23">
        <v>20</v>
      </c>
      <c r="E232" s="20">
        <f t="shared" si="27"/>
        <v>22</v>
      </c>
      <c r="F232" s="20"/>
    </row>
    <row r="233" spans="1:6" ht="24" customHeight="1">
      <c r="A233" s="26">
        <v>214</v>
      </c>
      <c r="B233" s="21" t="s">
        <v>321</v>
      </c>
      <c r="C233" s="42" t="s">
        <v>322</v>
      </c>
      <c r="D233" s="23">
        <v>50</v>
      </c>
      <c r="E233" s="20">
        <f t="shared" si="27"/>
        <v>55.000000000000007</v>
      </c>
      <c r="F233" s="20"/>
    </row>
    <row r="234" spans="1:6" ht="24" customHeight="1">
      <c r="A234" s="26">
        <v>215</v>
      </c>
      <c r="B234" s="21" t="s">
        <v>323</v>
      </c>
      <c r="C234" s="42" t="s">
        <v>324</v>
      </c>
      <c r="D234" s="23">
        <v>36.1111111111111</v>
      </c>
      <c r="E234" s="20">
        <f t="shared" si="27"/>
        <v>39.722222222222214</v>
      </c>
      <c r="F234" s="20"/>
    </row>
    <row r="235" spans="1:6" ht="24" customHeight="1">
      <c r="A235" s="26">
        <v>216</v>
      </c>
      <c r="B235" s="21" t="s">
        <v>325</v>
      </c>
      <c r="C235" s="42" t="s">
        <v>326</v>
      </c>
      <c r="D235" s="23">
        <v>24.074074074074101</v>
      </c>
      <c r="E235" s="20">
        <f t="shared" si="27"/>
        <v>26.481481481481513</v>
      </c>
      <c r="F235" s="20"/>
    </row>
    <row r="236" spans="1:6" ht="24" customHeight="1">
      <c r="A236" s="26">
        <v>217</v>
      </c>
      <c r="B236" s="21" t="s">
        <v>327</v>
      </c>
      <c r="C236" s="42" t="s">
        <v>328</v>
      </c>
      <c r="D236" s="23">
        <v>101.852</v>
      </c>
      <c r="E236" s="20">
        <f t="shared" si="27"/>
        <v>112.03720000000001</v>
      </c>
      <c r="F236" s="20"/>
    </row>
    <row r="237" spans="1:6" ht="24" customHeight="1">
      <c r="A237" s="26">
        <v>218</v>
      </c>
      <c r="B237" s="21" t="s">
        <v>329</v>
      </c>
      <c r="C237" s="42" t="s">
        <v>52</v>
      </c>
      <c r="D237" s="23">
        <v>150</v>
      </c>
      <c r="E237" s="20">
        <f t="shared" si="27"/>
        <v>165</v>
      </c>
      <c r="F237" s="20"/>
    </row>
    <row r="238" spans="1:6" ht="24" customHeight="1">
      <c r="A238" s="26">
        <v>219</v>
      </c>
      <c r="B238" s="21" t="s">
        <v>330</v>
      </c>
      <c r="C238" s="42" t="s">
        <v>52</v>
      </c>
      <c r="D238" s="23">
        <v>100</v>
      </c>
      <c r="E238" s="20">
        <f t="shared" si="27"/>
        <v>110.00000000000001</v>
      </c>
      <c r="F238" s="20"/>
    </row>
    <row r="239" spans="1:6" ht="24" customHeight="1">
      <c r="A239" s="26">
        <v>220</v>
      </c>
      <c r="B239" s="21" t="s">
        <v>331</v>
      </c>
      <c r="C239" s="42" t="s">
        <v>189</v>
      </c>
      <c r="D239" s="23">
        <v>48.5</v>
      </c>
      <c r="E239" s="20">
        <f t="shared" si="27"/>
        <v>53.35</v>
      </c>
      <c r="F239" s="20"/>
    </row>
    <row r="240" spans="1:6" ht="24" customHeight="1">
      <c r="A240" s="26">
        <v>221</v>
      </c>
      <c r="B240" s="21" t="s">
        <v>332</v>
      </c>
      <c r="C240" s="42" t="s">
        <v>333</v>
      </c>
      <c r="D240" s="23">
        <v>72</v>
      </c>
      <c r="E240" s="20">
        <f t="shared" si="27"/>
        <v>79.2</v>
      </c>
      <c r="F240" s="20"/>
    </row>
    <row r="241" spans="1:6" ht="24" customHeight="1">
      <c r="A241" s="26">
        <v>222</v>
      </c>
      <c r="B241" s="21" t="s">
        <v>334</v>
      </c>
      <c r="C241" s="42" t="s">
        <v>268</v>
      </c>
      <c r="D241" s="23">
        <v>28.518000000000001</v>
      </c>
      <c r="E241" s="20">
        <f t="shared" si="27"/>
        <v>31.369800000000005</v>
      </c>
      <c r="F241" s="20"/>
    </row>
    <row r="242" spans="1:6" ht="24" customHeight="1">
      <c r="A242" s="26">
        <v>223</v>
      </c>
      <c r="B242" s="21" t="s">
        <v>335</v>
      </c>
      <c r="C242" s="42" t="s">
        <v>111</v>
      </c>
      <c r="D242" s="23">
        <v>96.296296296296305</v>
      </c>
      <c r="E242" s="20">
        <f t="shared" si="27"/>
        <v>105.92592592592594</v>
      </c>
      <c r="F242" s="20"/>
    </row>
    <row r="243" spans="1:6" ht="24" customHeight="1">
      <c r="A243" s="26">
        <v>224</v>
      </c>
      <c r="B243" s="21" t="s">
        <v>336</v>
      </c>
      <c r="C243" s="22" t="s">
        <v>111</v>
      </c>
      <c r="D243" s="23">
        <v>266.66666666666703</v>
      </c>
      <c r="E243" s="20">
        <v>280</v>
      </c>
      <c r="F243" s="20"/>
    </row>
    <row r="244" spans="1:6" ht="24" customHeight="1">
      <c r="A244" s="26">
        <v>225</v>
      </c>
      <c r="B244" s="21" t="s">
        <v>337</v>
      </c>
      <c r="C244" s="22" t="s">
        <v>111</v>
      </c>
      <c r="D244" s="23">
        <v>185</v>
      </c>
      <c r="E244" s="20">
        <f>D244*1.05</f>
        <v>194.25</v>
      </c>
      <c r="F244" s="20"/>
    </row>
    <row r="245" spans="1:6" ht="24" customHeight="1">
      <c r="A245" s="26">
        <v>226</v>
      </c>
      <c r="B245" s="21" t="s">
        <v>338</v>
      </c>
      <c r="C245" s="22" t="s">
        <v>339</v>
      </c>
      <c r="D245" s="23">
        <v>2.2000000000000002</v>
      </c>
      <c r="E245" s="20">
        <f t="shared" ref="E245:E248" si="28">+D245*1.1</f>
        <v>2.4200000000000004</v>
      </c>
      <c r="F245" s="20"/>
    </row>
    <row r="246" spans="1:6" ht="24" customHeight="1">
      <c r="A246" s="26">
        <v>227</v>
      </c>
      <c r="B246" s="21" t="s">
        <v>340</v>
      </c>
      <c r="C246" s="22" t="s">
        <v>192</v>
      </c>
      <c r="D246" s="23">
        <v>5.5</v>
      </c>
      <c r="E246" s="20">
        <f t="shared" si="28"/>
        <v>6.0500000000000007</v>
      </c>
      <c r="F246" s="20"/>
    </row>
    <row r="247" spans="1:6" ht="24" customHeight="1">
      <c r="A247" s="26">
        <v>228</v>
      </c>
      <c r="B247" s="21" t="s">
        <v>341</v>
      </c>
      <c r="C247" s="22" t="s">
        <v>282</v>
      </c>
      <c r="D247" s="23">
        <v>11</v>
      </c>
      <c r="E247" s="20">
        <f t="shared" si="28"/>
        <v>12.100000000000001</v>
      </c>
      <c r="F247" s="20"/>
    </row>
    <row r="248" spans="1:6" ht="24" customHeight="1">
      <c r="A248" s="26">
        <v>229</v>
      </c>
      <c r="B248" s="21" t="s">
        <v>342</v>
      </c>
      <c r="C248" s="22" t="s">
        <v>111</v>
      </c>
      <c r="D248" s="23">
        <v>154</v>
      </c>
      <c r="E248" s="20">
        <f t="shared" si="28"/>
        <v>169.4</v>
      </c>
      <c r="F248" s="20"/>
    </row>
    <row r="249" spans="1:6" ht="24" customHeight="1">
      <c r="A249" s="26">
        <v>230</v>
      </c>
      <c r="B249" s="21" t="s">
        <v>343</v>
      </c>
      <c r="C249" s="22" t="s">
        <v>111</v>
      </c>
      <c r="D249" s="23">
        <v>105</v>
      </c>
      <c r="E249" s="20">
        <f t="shared" ref="E249:E253" si="29">D249*1.08</f>
        <v>113.4</v>
      </c>
      <c r="F249" s="20"/>
    </row>
    <row r="250" spans="1:6" ht="24" customHeight="1">
      <c r="A250" s="26">
        <v>231</v>
      </c>
      <c r="B250" s="21" t="s">
        <v>344</v>
      </c>
      <c r="C250" s="22" t="s">
        <v>111</v>
      </c>
      <c r="D250" s="23">
        <v>52</v>
      </c>
      <c r="E250" s="20">
        <f t="shared" si="29"/>
        <v>56.160000000000004</v>
      </c>
      <c r="F250" s="20"/>
    </row>
    <row r="251" spans="1:6" ht="24" customHeight="1">
      <c r="A251" s="26">
        <v>232</v>
      </c>
      <c r="B251" s="21" t="s">
        <v>345</v>
      </c>
      <c r="C251" s="22" t="s">
        <v>111</v>
      </c>
      <c r="D251" s="23">
        <v>95.238095238095198</v>
      </c>
      <c r="E251" s="20">
        <v>100</v>
      </c>
      <c r="F251" s="20"/>
    </row>
    <row r="252" spans="1:6" ht="24" customHeight="1">
      <c r="A252" s="26">
        <v>233</v>
      </c>
      <c r="B252" s="21" t="s">
        <v>346</v>
      </c>
      <c r="C252" s="22" t="s">
        <v>192</v>
      </c>
      <c r="D252" s="23">
        <v>3.3</v>
      </c>
      <c r="E252" s="20">
        <f t="shared" ref="E252:E256" si="30">+D252*1.1</f>
        <v>3.63</v>
      </c>
      <c r="F252" s="20"/>
    </row>
    <row r="253" spans="1:6" ht="24" customHeight="1">
      <c r="A253" s="26">
        <v>234</v>
      </c>
      <c r="B253" s="21" t="s">
        <v>344</v>
      </c>
      <c r="C253" s="22" t="s">
        <v>111</v>
      </c>
      <c r="D253" s="23">
        <v>52</v>
      </c>
      <c r="E253" s="20">
        <f t="shared" si="29"/>
        <v>56.160000000000004</v>
      </c>
      <c r="F253" s="20"/>
    </row>
    <row r="254" spans="1:6" ht="24" customHeight="1">
      <c r="A254" s="26">
        <v>235</v>
      </c>
      <c r="B254" s="21" t="s">
        <v>345</v>
      </c>
      <c r="C254" s="22" t="s">
        <v>111</v>
      </c>
      <c r="D254" s="23">
        <v>94</v>
      </c>
      <c r="E254" s="20">
        <f>D254*1.05</f>
        <v>98.7</v>
      </c>
      <c r="F254" s="20"/>
    </row>
    <row r="255" spans="1:6" ht="24" customHeight="1">
      <c r="A255" s="26">
        <v>236</v>
      </c>
      <c r="B255" s="21" t="s">
        <v>346</v>
      </c>
      <c r="C255" s="22" t="s">
        <v>192</v>
      </c>
      <c r="D255" s="23">
        <v>3.3</v>
      </c>
      <c r="E255" s="20">
        <f t="shared" si="30"/>
        <v>3.63</v>
      </c>
      <c r="F255" s="20"/>
    </row>
    <row r="256" spans="1:6" ht="24" customHeight="1">
      <c r="A256" s="26">
        <v>237</v>
      </c>
      <c r="B256" s="21" t="s">
        <v>347</v>
      </c>
      <c r="C256" s="22" t="s">
        <v>189</v>
      </c>
      <c r="D256" s="23">
        <v>48</v>
      </c>
      <c r="E256" s="20">
        <f t="shared" si="30"/>
        <v>52.800000000000004</v>
      </c>
      <c r="F256" s="20"/>
    </row>
    <row r="257" spans="1:6" ht="24" customHeight="1">
      <c r="A257" s="26">
        <v>239</v>
      </c>
      <c r="B257" s="21" t="s">
        <v>348</v>
      </c>
      <c r="C257" s="22" t="s">
        <v>52</v>
      </c>
      <c r="D257" s="23">
        <v>7</v>
      </c>
      <c r="E257" s="20">
        <v>7.35</v>
      </c>
      <c r="F257" s="20"/>
    </row>
    <row r="258" spans="1:6" ht="24" customHeight="1">
      <c r="A258" s="26">
        <v>240</v>
      </c>
      <c r="B258" s="21" t="s">
        <v>349</v>
      </c>
      <c r="C258" s="22" t="s">
        <v>52</v>
      </c>
      <c r="D258" s="23">
        <v>12</v>
      </c>
      <c r="E258" s="20">
        <v>12.6</v>
      </c>
      <c r="F258" s="20"/>
    </row>
    <row r="259" spans="1:6" ht="24" customHeight="1">
      <c r="A259" s="26">
        <v>241</v>
      </c>
      <c r="B259" s="21" t="s">
        <v>350</v>
      </c>
      <c r="C259" s="22" t="s">
        <v>52</v>
      </c>
      <c r="D259" s="23">
        <v>38</v>
      </c>
      <c r="E259" s="20">
        <v>40</v>
      </c>
      <c r="F259" s="20"/>
    </row>
    <row r="260" spans="1:6" ht="24" customHeight="1">
      <c r="A260" s="26">
        <v>242</v>
      </c>
      <c r="B260" s="21" t="s">
        <v>351</v>
      </c>
      <c r="C260" s="22" t="s">
        <v>52</v>
      </c>
      <c r="D260" s="23">
        <v>30</v>
      </c>
      <c r="E260" s="20">
        <v>31.5</v>
      </c>
      <c r="F260" s="20"/>
    </row>
    <row r="261" spans="1:6" ht="24" customHeight="1">
      <c r="A261" s="26">
        <v>243</v>
      </c>
      <c r="B261" s="21" t="s">
        <v>352</v>
      </c>
      <c r="C261" s="22" t="s">
        <v>52</v>
      </c>
      <c r="D261" s="23">
        <v>50</v>
      </c>
      <c r="E261" s="20">
        <v>52.5</v>
      </c>
      <c r="F261" s="20"/>
    </row>
    <row r="262" spans="1:6" ht="24" customHeight="1">
      <c r="A262" s="26">
        <v>244</v>
      </c>
      <c r="B262" s="21" t="s">
        <v>353</v>
      </c>
      <c r="C262" s="22" t="s">
        <v>52</v>
      </c>
      <c r="D262" s="23">
        <v>40</v>
      </c>
      <c r="E262" s="20">
        <v>42</v>
      </c>
      <c r="F262" s="20"/>
    </row>
    <row r="263" spans="1:6" ht="24" customHeight="1">
      <c r="A263" s="26">
        <v>245</v>
      </c>
      <c r="B263" s="21" t="s">
        <v>354</v>
      </c>
      <c r="C263" s="22" t="s">
        <v>52</v>
      </c>
      <c r="D263" s="23">
        <v>70</v>
      </c>
      <c r="E263" s="20">
        <v>63</v>
      </c>
      <c r="F263" s="20"/>
    </row>
    <row r="264" spans="1:6" ht="24" customHeight="1">
      <c r="A264" s="26">
        <v>246</v>
      </c>
      <c r="B264" s="21" t="s">
        <v>355</v>
      </c>
      <c r="C264" s="22" t="s">
        <v>189</v>
      </c>
      <c r="D264" s="23">
        <v>23</v>
      </c>
      <c r="E264" s="20">
        <f>+D264*1.1</f>
        <v>25.3</v>
      </c>
      <c r="F264" s="20"/>
    </row>
    <row r="265" spans="1:6" ht="24" customHeight="1">
      <c r="A265" s="26">
        <v>247</v>
      </c>
      <c r="B265" s="21" t="s">
        <v>356</v>
      </c>
      <c r="C265" s="22" t="s">
        <v>189</v>
      </c>
      <c r="D265" s="23">
        <v>13.5</v>
      </c>
      <c r="E265" s="20">
        <f>+D265*1.1</f>
        <v>14.850000000000001</v>
      </c>
      <c r="F265" s="20"/>
    </row>
    <row r="266" spans="1:6" ht="24" customHeight="1">
      <c r="A266" s="26">
        <v>248</v>
      </c>
      <c r="B266" s="21" t="s">
        <v>357</v>
      </c>
      <c r="C266" s="22" t="s">
        <v>52</v>
      </c>
      <c r="D266" s="23">
        <v>52</v>
      </c>
      <c r="E266" s="20">
        <v>55</v>
      </c>
      <c r="F266" s="20"/>
    </row>
    <row r="267" spans="1:6" ht="24" customHeight="1">
      <c r="A267" s="26">
        <v>249</v>
      </c>
      <c r="B267" s="21" t="s">
        <v>358</v>
      </c>
      <c r="C267" s="22" t="s">
        <v>52</v>
      </c>
      <c r="D267" s="23">
        <v>114</v>
      </c>
      <c r="E267" s="20">
        <v>120</v>
      </c>
      <c r="F267" s="20"/>
    </row>
    <row r="268" spans="1:6" ht="24" customHeight="1">
      <c r="A268" s="26">
        <v>250</v>
      </c>
      <c r="B268" s="21" t="s">
        <v>359</v>
      </c>
      <c r="C268" s="22" t="s">
        <v>52</v>
      </c>
      <c r="D268" s="23">
        <v>75</v>
      </c>
      <c r="E268" s="20">
        <v>78.75</v>
      </c>
      <c r="F268" s="20"/>
    </row>
    <row r="269" spans="1:6" ht="24" customHeight="1">
      <c r="A269" s="26">
        <v>251</v>
      </c>
      <c r="B269" s="21" t="s">
        <v>360</v>
      </c>
      <c r="C269" s="22" t="s">
        <v>111</v>
      </c>
      <c r="D269" s="23">
        <v>52</v>
      </c>
      <c r="E269" s="20">
        <v>55</v>
      </c>
      <c r="F269" s="20"/>
    </row>
    <row r="270" spans="1:6" ht="24" customHeight="1">
      <c r="A270" s="26">
        <v>252</v>
      </c>
      <c r="B270" s="21" t="s">
        <v>361</v>
      </c>
      <c r="C270" s="22" t="s">
        <v>52</v>
      </c>
      <c r="D270" s="23">
        <v>200</v>
      </c>
      <c r="E270" s="20">
        <v>210</v>
      </c>
      <c r="F270" s="20"/>
    </row>
    <row r="271" spans="1:6" ht="24" customHeight="1">
      <c r="A271" s="26">
        <v>253</v>
      </c>
      <c r="B271" s="21" t="s">
        <v>362</v>
      </c>
      <c r="C271" s="22" t="s">
        <v>111</v>
      </c>
      <c r="D271" s="23">
        <v>132</v>
      </c>
      <c r="E271" s="20">
        <f>D271*1.08</f>
        <v>142.56</v>
      </c>
      <c r="F271" s="20"/>
    </row>
    <row r="272" spans="1:6" s="6" customFormat="1" ht="24" customHeight="1">
      <c r="A272" s="43" t="s">
        <v>363</v>
      </c>
      <c r="B272" s="43"/>
      <c r="C272" s="43"/>
      <c r="D272" s="43"/>
      <c r="E272" s="20">
        <f>D272*1.08</f>
        <v>0</v>
      </c>
      <c r="F272" s="20"/>
    </row>
    <row r="273" spans="1:6" ht="32.25" customHeight="1">
      <c r="A273" s="26">
        <v>253</v>
      </c>
      <c r="B273" s="21" t="s">
        <v>364</v>
      </c>
      <c r="C273" s="22" t="s">
        <v>156</v>
      </c>
      <c r="D273" s="23">
        <v>42</v>
      </c>
      <c r="E273" s="20">
        <f t="shared" ref="E273:E280" si="31">D273*1.05</f>
        <v>44.1</v>
      </c>
      <c r="F273" s="20"/>
    </row>
    <row r="274" spans="1:6" ht="30" customHeight="1">
      <c r="A274" s="26">
        <v>254</v>
      </c>
      <c r="B274" s="21" t="s">
        <v>365</v>
      </c>
      <c r="C274" s="22" t="s">
        <v>111</v>
      </c>
      <c r="D274" s="23">
        <v>60</v>
      </c>
      <c r="E274" s="20">
        <f t="shared" si="31"/>
        <v>63</v>
      </c>
      <c r="F274" s="44"/>
    </row>
    <row r="275" spans="1:6" ht="30.75" customHeight="1">
      <c r="A275" s="26">
        <v>255</v>
      </c>
      <c r="B275" s="21" t="s">
        <v>366</v>
      </c>
      <c r="C275" s="22" t="s">
        <v>111</v>
      </c>
      <c r="D275" s="23">
        <v>55</v>
      </c>
      <c r="E275" s="20">
        <f t="shared" si="31"/>
        <v>57.75</v>
      </c>
      <c r="F275" s="44"/>
    </row>
    <row r="276" spans="1:6" ht="30.75" customHeight="1">
      <c r="A276" s="26">
        <v>256</v>
      </c>
      <c r="B276" s="21" t="s">
        <v>367</v>
      </c>
      <c r="C276" s="22" t="s">
        <v>111</v>
      </c>
      <c r="D276" s="23">
        <v>52.5</v>
      </c>
      <c r="E276" s="20">
        <f t="shared" si="31"/>
        <v>55.125</v>
      </c>
      <c r="F276" s="44"/>
    </row>
    <row r="277" spans="1:6" ht="20.100000000000001" customHeight="1">
      <c r="A277" s="26">
        <v>257</v>
      </c>
      <c r="B277" s="21" t="s">
        <v>42</v>
      </c>
      <c r="C277" s="22" t="s">
        <v>156</v>
      </c>
      <c r="D277" s="23">
        <v>2.5</v>
      </c>
      <c r="E277" s="20">
        <f t="shared" si="31"/>
        <v>2.625</v>
      </c>
      <c r="F277" s="44"/>
    </row>
    <row r="278" spans="1:6" ht="20.100000000000001" customHeight="1">
      <c r="A278" s="26">
        <v>258</v>
      </c>
      <c r="B278" s="21" t="s">
        <v>42</v>
      </c>
      <c r="C278" s="22" t="s">
        <v>111</v>
      </c>
      <c r="D278" s="23">
        <v>25</v>
      </c>
      <c r="E278" s="20">
        <f t="shared" si="31"/>
        <v>26.25</v>
      </c>
      <c r="F278" s="44"/>
    </row>
    <row r="279" spans="1:6" ht="20.100000000000001" customHeight="1">
      <c r="A279" s="26">
        <v>259</v>
      </c>
      <c r="B279" s="21" t="s">
        <v>368</v>
      </c>
      <c r="C279" s="22" t="s">
        <v>156</v>
      </c>
      <c r="D279" s="23">
        <v>4.2</v>
      </c>
      <c r="E279" s="20">
        <f t="shared" si="31"/>
        <v>4.41</v>
      </c>
      <c r="F279" s="44"/>
    </row>
    <row r="280" spans="1:6" ht="20.100000000000001" customHeight="1">
      <c r="A280" s="26">
        <v>260</v>
      </c>
      <c r="B280" s="21" t="s">
        <v>369</v>
      </c>
      <c r="C280" s="22" t="s">
        <v>111</v>
      </c>
      <c r="D280" s="23">
        <v>42</v>
      </c>
      <c r="E280" s="20">
        <f t="shared" si="31"/>
        <v>44.1</v>
      </c>
      <c r="F280" s="44"/>
    </row>
    <row r="281" spans="1:6" ht="20.100000000000001" customHeight="1">
      <c r="A281" s="26">
        <v>261</v>
      </c>
      <c r="B281" s="21" t="s">
        <v>370</v>
      </c>
      <c r="C281" s="22" t="s">
        <v>111</v>
      </c>
      <c r="D281" s="23">
        <v>32</v>
      </c>
      <c r="E281" s="20">
        <v>33.6</v>
      </c>
      <c r="F281" s="44"/>
    </row>
    <row r="282" spans="1:6" ht="20.100000000000001" customHeight="1">
      <c r="A282" s="26">
        <v>262</v>
      </c>
      <c r="B282" s="21" t="s">
        <v>371</v>
      </c>
      <c r="C282" s="22" t="s">
        <v>111</v>
      </c>
      <c r="D282" s="23">
        <v>65</v>
      </c>
      <c r="E282" s="20">
        <f t="shared" ref="E282:E286" si="32">D282*1.05</f>
        <v>68.25</v>
      </c>
      <c r="F282" s="44"/>
    </row>
    <row r="283" spans="1:6" ht="22.5" customHeight="1">
      <c r="A283" s="26">
        <v>263</v>
      </c>
      <c r="B283" s="21" t="s">
        <v>372</v>
      </c>
      <c r="C283" s="22" t="s">
        <v>111</v>
      </c>
      <c r="D283" s="23">
        <f t="shared" ref="D283:D290" si="33">+E283/1.05</f>
        <v>57.142857142857139</v>
      </c>
      <c r="E283" s="20">
        <v>60</v>
      </c>
      <c r="F283" s="44"/>
    </row>
    <row r="284" spans="1:6" ht="22.5" customHeight="1">
      <c r="A284" s="26">
        <v>264</v>
      </c>
      <c r="B284" s="21" t="s">
        <v>373</v>
      </c>
      <c r="C284" s="22" t="s">
        <v>111</v>
      </c>
      <c r="D284" s="23">
        <v>42</v>
      </c>
      <c r="E284" s="20">
        <f t="shared" si="32"/>
        <v>44.1</v>
      </c>
      <c r="F284" s="44"/>
    </row>
    <row r="285" spans="1:6" ht="22.5" customHeight="1">
      <c r="A285" s="26">
        <v>265</v>
      </c>
      <c r="B285" s="21" t="s">
        <v>374</v>
      </c>
      <c r="C285" s="22" t="s">
        <v>111</v>
      </c>
      <c r="D285" s="23">
        <f t="shared" si="33"/>
        <v>52.38095238095238</v>
      </c>
      <c r="E285" s="20">
        <v>55</v>
      </c>
      <c r="F285" s="44"/>
    </row>
    <row r="286" spans="1:6" ht="22.5" customHeight="1">
      <c r="A286" s="26">
        <v>266</v>
      </c>
      <c r="B286" s="21" t="s">
        <v>375</v>
      </c>
      <c r="C286" s="22" t="s">
        <v>111</v>
      </c>
      <c r="D286" s="23">
        <v>65</v>
      </c>
      <c r="E286" s="20">
        <f t="shared" si="32"/>
        <v>68.25</v>
      </c>
      <c r="F286" s="44"/>
    </row>
    <row r="287" spans="1:6" ht="22.5" customHeight="1">
      <c r="A287" s="26">
        <v>267</v>
      </c>
      <c r="B287" s="21" t="s">
        <v>376</v>
      </c>
      <c r="C287" s="22" t="s">
        <v>111</v>
      </c>
      <c r="D287" s="23">
        <f t="shared" si="33"/>
        <v>238.09523809523807</v>
      </c>
      <c r="E287" s="20">
        <v>250</v>
      </c>
      <c r="F287" s="44"/>
    </row>
    <row r="288" spans="1:6" ht="22.5" customHeight="1">
      <c r="A288" s="26">
        <v>268</v>
      </c>
      <c r="B288" s="21" t="s">
        <v>377</v>
      </c>
      <c r="C288" s="22" t="s">
        <v>111</v>
      </c>
      <c r="D288" s="23">
        <f t="shared" si="33"/>
        <v>209.52380952380952</v>
      </c>
      <c r="E288" s="20">
        <v>220</v>
      </c>
      <c r="F288" s="44"/>
    </row>
    <row r="289" spans="1:6" ht="22.5" customHeight="1">
      <c r="A289" s="26">
        <v>269</v>
      </c>
      <c r="B289" s="21" t="s">
        <v>378</v>
      </c>
      <c r="C289" s="22" t="s">
        <v>111</v>
      </c>
      <c r="D289" s="23">
        <f t="shared" si="33"/>
        <v>80.952380952380949</v>
      </c>
      <c r="E289" s="20">
        <v>85</v>
      </c>
      <c r="F289" s="44"/>
    </row>
    <row r="290" spans="1:6" ht="22.5" customHeight="1">
      <c r="A290" s="26">
        <v>270</v>
      </c>
      <c r="B290" s="21" t="s">
        <v>379</v>
      </c>
      <c r="C290" s="22" t="s">
        <v>111</v>
      </c>
      <c r="D290" s="23">
        <f t="shared" si="33"/>
        <v>104.76190476190476</v>
      </c>
      <c r="E290" s="20">
        <v>110</v>
      </c>
      <c r="F290" s="44"/>
    </row>
    <row r="291" spans="1:6" s="6" customFormat="1" ht="22.5" customHeight="1">
      <c r="A291" s="43" t="s">
        <v>380</v>
      </c>
      <c r="B291" s="43"/>
      <c r="C291" s="43"/>
      <c r="D291" s="43"/>
      <c r="E291" s="20">
        <v>0</v>
      </c>
      <c r="F291" s="44"/>
    </row>
    <row r="292" spans="1:6" ht="22.5" customHeight="1">
      <c r="A292" s="26">
        <v>267</v>
      </c>
      <c r="B292" s="21" t="s">
        <v>381</v>
      </c>
      <c r="C292" s="22" t="s">
        <v>382</v>
      </c>
      <c r="D292" s="23">
        <v>5.5</v>
      </c>
      <c r="E292" s="20">
        <f t="shared" ref="E292:E305" si="34">+D292*1.1</f>
        <v>6.0500000000000007</v>
      </c>
      <c r="F292" s="44"/>
    </row>
    <row r="293" spans="1:6" ht="22.5" customHeight="1">
      <c r="A293" s="26">
        <v>268</v>
      </c>
      <c r="B293" s="21" t="s">
        <v>383</v>
      </c>
      <c r="C293" s="22" t="s">
        <v>382</v>
      </c>
      <c r="D293" s="23">
        <v>2.7</v>
      </c>
      <c r="E293" s="20">
        <f t="shared" si="34"/>
        <v>2.9700000000000006</v>
      </c>
      <c r="F293" s="44"/>
    </row>
    <row r="294" spans="1:6" ht="22.5" customHeight="1">
      <c r="A294" s="26">
        <v>269</v>
      </c>
      <c r="B294" s="21" t="s">
        <v>384</v>
      </c>
      <c r="C294" s="22" t="s">
        <v>192</v>
      </c>
      <c r="D294" s="23">
        <v>50</v>
      </c>
      <c r="E294" s="20">
        <f t="shared" si="34"/>
        <v>55.000000000000007</v>
      </c>
      <c r="F294" s="44"/>
    </row>
    <row r="295" spans="1:6" ht="22.5" customHeight="1">
      <c r="A295" s="26">
        <v>270</v>
      </c>
      <c r="B295" s="21" t="s">
        <v>385</v>
      </c>
      <c r="C295" s="22" t="s">
        <v>192</v>
      </c>
      <c r="D295" s="23">
        <v>50</v>
      </c>
      <c r="E295" s="20">
        <f t="shared" si="34"/>
        <v>55.000000000000007</v>
      </c>
      <c r="F295" s="44"/>
    </row>
    <row r="296" spans="1:6" ht="22.5" customHeight="1">
      <c r="A296" s="26">
        <v>271</v>
      </c>
      <c r="B296" s="21" t="s">
        <v>386</v>
      </c>
      <c r="C296" s="22" t="s">
        <v>192</v>
      </c>
      <c r="D296" s="23">
        <v>20</v>
      </c>
      <c r="E296" s="20">
        <f t="shared" si="34"/>
        <v>22</v>
      </c>
      <c r="F296" s="44"/>
    </row>
    <row r="297" spans="1:6" ht="22.5" customHeight="1">
      <c r="A297" s="26">
        <v>272</v>
      </c>
      <c r="B297" s="21" t="s">
        <v>387</v>
      </c>
      <c r="C297" s="22" t="s">
        <v>192</v>
      </c>
      <c r="D297" s="23">
        <v>6.0179999999999998</v>
      </c>
      <c r="E297" s="20">
        <f t="shared" si="34"/>
        <v>6.6198000000000006</v>
      </c>
      <c r="F297" s="44"/>
    </row>
    <row r="298" spans="1:6" ht="22.5" customHeight="1">
      <c r="A298" s="26">
        <v>273</v>
      </c>
      <c r="B298" s="21" t="s">
        <v>388</v>
      </c>
      <c r="C298" s="22" t="s">
        <v>382</v>
      </c>
      <c r="D298" s="23">
        <v>25</v>
      </c>
      <c r="E298" s="20">
        <f t="shared" si="34"/>
        <v>27.500000000000004</v>
      </c>
      <c r="F298" s="44"/>
    </row>
    <row r="299" spans="1:6" ht="20.100000000000001" customHeight="1">
      <c r="A299" s="26">
        <v>274</v>
      </c>
      <c r="B299" s="21" t="s">
        <v>389</v>
      </c>
      <c r="C299" s="22" t="s">
        <v>189</v>
      </c>
      <c r="D299" s="23">
        <v>5</v>
      </c>
      <c r="E299" s="20">
        <f t="shared" si="34"/>
        <v>5.5</v>
      </c>
      <c r="F299" s="44"/>
    </row>
    <row r="300" spans="1:6" ht="20.100000000000001" customHeight="1">
      <c r="A300" s="26">
        <v>275</v>
      </c>
      <c r="B300" s="21" t="s">
        <v>390</v>
      </c>
      <c r="C300" s="22" t="s">
        <v>189</v>
      </c>
      <c r="D300" s="23">
        <v>4.5999999999999996</v>
      </c>
      <c r="E300" s="20">
        <f t="shared" si="34"/>
        <v>5.0599999999999996</v>
      </c>
      <c r="F300" s="44"/>
    </row>
    <row r="301" spans="1:6" ht="22.5" customHeight="1">
      <c r="A301" s="26">
        <v>276</v>
      </c>
      <c r="B301" s="44" t="s">
        <v>32</v>
      </c>
      <c r="C301" s="22" t="s">
        <v>189</v>
      </c>
      <c r="D301" s="23">
        <v>5.09</v>
      </c>
      <c r="E301" s="20">
        <f t="shared" si="34"/>
        <v>5.5990000000000002</v>
      </c>
      <c r="F301" s="44"/>
    </row>
    <row r="302" spans="1:6" ht="22.5" customHeight="1">
      <c r="A302" s="26">
        <v>277</v>
      </c>
      <c r="B302" s="44" t="s">
        <v>391</v>
      </c>
      <c r="C302" s="22" t="s">
        <v>189</v>
      </c>
      <c r="D302" s="23">
        <v>5</v>
      </c>
      <c r="E302" s="20">
        <f t="shared" si="34"/>
        <v>5.5</v>
      </c>
      <c r="F302" s="44"/>
    </row>
    <row r="303" spans="1:6" ht="22.5" customHeight="1">
      <c r="A303" s="26">
        <v>278</v>
      </c>
      <c r="B303" s="44" t="s">
        <v>392</v>
      </c>
      <c r="C303" s="22" t="s">
        <v>189</v>
      </c>
      <c r="D303" s="23">
        <v>5.2</v>
      </c>
      <c r="E303" s="20">
        <f t="shared" si="34"/>
        <v>5.7200000000000006</v>
      </c>
      <c r="F303" s="44"/>
    </row>
    <row r="304" spans="1:6" ht="25.5" customHeight="1">
      <c r="A304" s="26">
        <v>281</v>
      </c>
      <c r="B304" s="44" t="s">
        <v>393</v>
      </c>
      <c r="C304" s="44" t="s">
        <v>189</v>
      </c>
      <c r="D304" s="23">
        <v>55</v>
      </c>
      <c r="E304" s="20">
        <f t="shared" si="34"/>
        <v>60.500000000000007</v>
      </c>
      <c r="F304" s="44"/>
    </row>
    <row r="305" spans="1:8" ht="25.5" customHeight="1">
      <c r="A305" s="26">
        <v>282</v>
      </c>
      <c r="B305" s="44" t="s">
        <v>394</v>
      </c>
      <c r="C305" s="44" t="s">
        <v>189</v>
      </c>
      <c r="D305" s="23">
        <v>5.5</v>
      </c>
      <c r="E305" s="20">
        <f t="shared" si="34"/>
        <v>6.0500000000000007</v>
      </c>
      <c r="F305" s="44"/>
    </row>
    <row r="306" spans="1:8" s="2" customFormat="1" ht="22.5" customHeight="1">
      <c r="A306" s="45"/>
      <c r="B306" s="46"/>
      <c r="C306" s="47"/>
      <c r="D306" s="48"/>
      <c r="E306" s="48"/>
    </row>
    <row r="307" spans="1:8" s="7" customFormat="1" ht="44.25" customHeight="1">
      <c r="A307" s="197" t="s">
        <v>395</v>
      </c>
      <c r="B307" s="197"/>
      <c r="C307" s="197"/>
      <c r="D307" s="197"/>
      <c r="E307" s="197"/>
      <c r="H307" s="1"/>
    </row>
    <row r="308" spans="1:8" ht="22.5" customHeight="1">
      <c r="D308" s="49" t="s">
        <v>396</v>
      </c>
      <c r="E308" s="49"/>
    </row>
    <row r="309" spans="1:8" ht="52.5" customHeight="1">
      <c r="D309" s="198" t="s">
        <v>397</v>
      </c>
      <c r="E309" s="198"/>
    </row>
    <row r="310" spans="1:8" ht="30.75" customHeight="1"/>
    <row r="311" spans="1:8" ht="30.75" customHeight="1"/>
  </sheetData>
  <mergeCells count="9">
    <mergeCell ref="C6:F6"/>
    <mergeCell ref="A7:F7"/>
    <mergeCell ref="A307:E307"/>
    <mergeCell ref="D309:E309"/>
    <mergeCell ref="A1:E1"/>
    <mergeCell ref="A2:E2"/>
    <mergeCell ref="A3:E3"/>
    <mergeCell ref="A4:E4"/>
    <mergeCell ref="B5:E5"/>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Báo cáo</vt:lpstr>
      <vt:lpstr>định lượng</vt:lpstr>
      <vt:lpstr>TP co</vt:lpstr>
      <vt:lpstr>báo giá</vt:lpstr>
    </vt:vector>
  </TitlesOfParts>
  <Company>FPT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 DUNG NGOC</dc:creator>
  <cp:lastModifiedBy>Windows User</cp:lastModifiedBy>
  <cp:lastPrinted>2023-10-13T06:51:00Z</cp:lastPrinted>
  <dcterms:created xsi:type="dcterms:W3CDTF">2010-01-23T15:37:00Z</dcterms:created>
  <dcterms:modified xsi:type="dcterms:W3CDTF">2024-02-05T08:49:21Z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25C4C5F2B7DE4DDDBB2E4D2A4636DA2A</vt:lpwstr>
  </property>
  <property fmtid="{D5CDD505-2E9C-101B-9397-08002B2CF9AE}" pid="3" name="KSOProductBuildVer">
    <vt:lpwstr>1033-11.2.0.11537</vt:lpwstr>
  </property>
</Properties>
</file>