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820" windowWidth="20490" windowHeight="4515" activeTab="3"/>
  </bookViews>
  <sheets>
    <sheet name="th Ihanoi" sheetId="27" r:id="rId1"/>
    <sheet name="Ngày" sheetId="19" r:id="rId2"/>
    <sheet name="4" sheetId="25" r:id="rId3"/>
    <sheet name="T4" sheetId="28" r:id="rId4"/>
  </sheets>
  <definedNames>
    <definedName name="_xlnm.Print_Area" localSheetId="1">Ngày!$A$1:$AI$40</definedName>
  </definedNames>
  <calcPr calcId="144525"/>
</workbook>
</file>

<file path=xl/calcChain.xml><?xml version="1.0" encoding="utf-8"?>
<calcChain xmlns="http://schemas.openxmlformats.org/spreadsheetml/2006/main">
  <c r="T20" i="19" l="1"/>
  <c r="X20" i="19"/>
  <c r="T8" i="28" l="1"/>
  <c r="U8" i="28"/>
  <c r="V8" i="28"/>
  <c r="T9" i="28"/>
  <c r="U9" i="28"/>
  <c r="V9" i="28"/>
  <c r="T10" i="28"/>
  <c r="U10" i="28"/>
  <c r="V10" i="28"/>
  <c r="T11" i="28"/>
  <c r="U11" i="28"/>
  <c r="V11" i="28"/>
  <c r="T12" i="28"/>
  <c r="U12" i="28"/>
  <c r="V12" i="28"/>
  <c r="T13" i="28"/>
  <c r="U13" i="28"/>
  <c r="V13" i="28"/>
  <c r="T14" i="28"/>
  <c r="U14" i="28"/>
  <c r="V14" i="28"/>
  <c r="T15" i="28"/>
  <c r="U15" i="28"/>
  <c r="V15" i="28"/>
  <c r="T16" i="28"/>
  <c r="U16" i="28"/>
  <c r="V16" i="28"/>
  <c r="T17" i="28"/>
  <c r="U17" i="28"/>
  <c r="V17" i="28"/>
  <c r="T18" i="28"/>
  <c r="U18" i="28"/>
  <c r="V18" i="28"/>
  <c r="T19" i="28"/>
  <c r="U19" i="28"/>
  <c r="V19" i="28"/>
  <c r="T20" i="28"/>
  <c r="U20" i="28"/>
  <c r="V20" i="28"/>
  <c r="T21" i="28"/>
  <c r="U21" i="28"/>
  <c r="V21" i="28"/>
  <c r="T22" i="28"/>
  <c r="U22" i="28"/>
  <c r="V22" i="28"/>
  <c r="T23" i="28"/>
  <c r="U23" i="28"/>
  <c r="V23" i="28"/>
  <c r="T24" i="28"/>
  <c r="U24" i="28"/>
  <c r="V24" i="28"/>
  <c r="T25" i="28"/>
  <c r="U25" i="28"/>
  <c r="V25" i="28"/>
  <c r="T26" i="28"/>
  <c r="U26" i="28"/>
  <c r="V26" i="28"/>
  <c r="T27" i="28"/>
  <c r="U27" i="28"/>
  <c r="V27" i="28"/>
  <c r="T28" i="28"/>
  <c r="U28" i="28"/>
  <c r="V28" i="28"/>
  <c r="T29" i="28"/>
  <c r="U29" i="28"/>
  <c r="V29" i="28"/>
  <c r="T30" i="28"/>
  <c r="U30" i="28"/>
  <c r="V30" i="28"/>
  <c r="T31" i="28"/>
  <c r="U31" i="28"/>
  <c r="V31" i="28"/>
  <c r="T32" i="28"/>
  <c r="U32" i="28"/>
  <c r="V32" i="28"/>
  <c r="T33" i="28"/>
  <c r="U33" i="28"/>
  <c r="V33" i="28"/>
  <c r="U7" i="28"/>
  <c r="T7" i="28"/>
  <c r="A20" i="19"/>
  <c r="A6" i="19"/>
  <c r="E23" i="19"/>
  <c r="V35" i="28" l="1"/>
  <c r="U35" i="28"/>
  <c r="T35" i="28" s="1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C34" i="28"/>
  <c r="V7" i="28"/>
  <c r="V34" i="28" l="1"/>
  <c r="U34" i="28"/>
  <c r="T34" i="28" l="1"/>
  <c r="F58" i="27" l="1"/>
  <c r="P8" i="19" l="1"/>
  <c r="P9" i="19"/>
  <c r="P10" i="19"/>
  <c r="X7" i="19"/>
  <c r="X8" i="19"/>
  <c r="X9" i="19"/>
  <c r="X10" i="19"/>
  <c r="X11" i="19"/>
  <c r="X12" i="19"/>
  <c r="X13" i="19"/>
  <c r="X14" i="19"/>
  <c r="X15" i="19"/>
  <c r="X16" i="19"/>
  <c r="X17" i="19"/>
  <c r="X18" i="19"/>
  <c r="X19" i="19"/>
  <c r="X6" i="19"/>
  <c r="AA21" i="19"/>
  <c r="AA22" i="19"/>
  <c r="AA20" i="19"/>
  <c r="AB21" i="19"/>
  <c r="AB22" i="19"/>
  <c r="AB20" i="19"/>
  <c r="V21" i="19"/>
  <c r="V22" i="19"/>
  <c r="V20" i="19"/>
  <c r="T7" i="19"/>
  <c r="T8" i="19"/>
  <c r="T9" i="19"/>
  <c r="T10" i="19"/>
  <c r="T11" i="19"/>
  <c r="T12" i="19"/>
  <c r="T13" i="19"/>
  <c r="T14" i="19"/>
  <c r="T15" i="19"/>
  <c r="T23" i="19" s="1"/>
  <c r="T16" i="19"/>
  <c r="T17" i="19"/>
  <c r="T18" i="19"/>
  <c r="T19" i="19"/>
  <c r="T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6" i="19"/>
  <c r="L7" i="19"/>
  <c r="L8" i="19"/>
  <c r="L9" i="19"/>
  <c r="L10" i="19"/>
  <c r="L6" i="19"/>
  <c r="L21" i="19"/>
  <c r="L22" i="19"/>
  <c r="L20" i="19"/>
  <c r="L17" i="19"/>
  <c r="L18" i="19"/>
  <c r="L19" i="19"/>
  <c r="L16" i="19"/>
  <c r="L12" i="19"/>
  <c r="L13" i="19"/>
  <c r="L14" i="19"/>
  <c r="L15" i="19"/>
  <c r="L11" i="19"/>
  <c r="R22" i="19"/>
  <c r="G22" i="19"/>
  <c r="G19" i="19"/>
  <c r="AA23" i="19" l="1"/>
  <c r="M10" i="19"/>
  <c r="V23" i="19"/>
  <c r="F23" i="19"/>
  <c r="D25" i="25"/>
  <c r="E25" i="25"/>
  <c r="O19" i="19"/>
  <c r="R21" i="19"/>
  <c r="R20" i="19"/>
  <c r="C25" i="25"/>
  <c r="G23" i="19"/>
  <c r="D26" i="19"/>
  <c r="J26" i="19" s="1"/>
  <c r="AF19" i="19"/>
  <c r="W19" i="19"/>
  <c r="S19" i="19"/>
  <c r="AF18" i="19"/>
  <c r="W18" i="19"/>
  <c r="S18" i="19"/>
  <c r="AF17" i="19"/>
  <c r="W17" i="19"/>
  <c r="S17" i="19"/>
  <c r="AF10" i="19"/>
  <c r="W10" i="19"/>
  <c r="S10" i="19"/>
  <c r="L23" i="19"/>
  <c r="E1" i="19"/>
  <c r="P12" i="19" l="1"/>
  <c r="P16" i="19"/>
  <c r="P19" i="19"/>
  <c r="P14" i="19"/>
  <c r="P18" i="19"/>
  <c r="P11" i="19"/>
  <c r="P15" i="19"/>
  <c r="P13" i="19"/>
  <c r="P17" i="19"/>
  <c r="J22" i="19"/>
  <c r="J6" i="19"/>
  <c r="AE20" i="19"/>
  <c r="AE23" i="19" s="1"/>
  <c r="P22" i="19"/>
  <c r="Y10" i="19"/>
  <c r="AB23" i="19"/>
  <c r="M19" i="19"/>
  <c r="R23" i="19"/>
  <c r="O10" i="19"/>
  <c r="X23" i="19"/>
  <c r="M15" i="19"/>
  <c r="AC21" i="19"/>
  <c r="AC17" i="19"/>
  <c r="AC14" i="19"/>
  <c r="AC11" i="19"/>
  <c r="AC19" i="19"/>
  <c r="AC10" i="19"/>
  <c r="P20" i="19"/>
  <c r="AG26" i="19"/>
  <c r="AC15" i="19"/>
  <c r="AC7" i="19"/>
  <c r="H26" i="19"/>
  <c r="AC18" i="19"/>
  <c r="AC13" i="19"/>
  <c r="AC22" i="19"/>
  <c r="P21" i="19"/>
  <c r="AC20" i="19"/>
  <c r="AC16" i="19"/>
  <c r="AC12" i="19"/>
  <c r="AC6" i="19"/>
  <c r="A24" i="19"/>
  <c r="L24" i="19" s="1"/>
  <c r="J14" i="19"/>
  <c r="J10" i="19"/>
  <c r="J8" i="19"/>
  <c r="J20" i="19"/>
  <c r="J19" i="19"/>
  <c r="J21" i="19"/>
  <c r="J7" i="19"/>
  <c r="J18" i="19"/>
  <c r="J15" i="19"/>
  <c r="J17" i="19"/>
  <c r="J16" i="19"/>
  <c r="J13" i="19"/>
  <c r="J9" i="19"/>
  <c r="J12" i="19"/>
  <c r="J11" i="19"/>
  <c r="K10" i="19" l="1"/>
  <c r="J23" i="19"/>
  <c r="H22" i="19"/>
  <c r="Z22" i="19" s="1"/>
  <c r="H6" i="19"/>
  <c r="AG7" i="19"/>
  <c r="H13" i="19"/>
  <c r="AG16" i="19"/>
  <c r="AG13" i="19"/>
  <c r="H15" i="19"/>
  <c r="H19" i="19"/>
  <c r="Q18" i="19"/>
  <c r="U10" i="19"/>
  <c r="H20" i="19"/>
  <c r="Z20" i="19" s="1"/>
  <c r="AG22" i="19"/>
  <c r="AG14" i="19"/>
  <c r="H18" i="19"/>
  <c r="H8" i="19"/>
  <c r="AG12" i="19"/>
  <c r="AG18" i="19"/>
  <c r="H9" i="19"/>
  <c r="AG17" i="19"/>
  <c r="AD10" i="19"/>
  <c r="AG11" i="19"/>
  <c r="AG20" i="19"/>
  <c r="AG15" i="19"/>
  <c r="AG10" i="19"/>
  <c r="H12" i="19"/>
  <c r="H16" i="19"/>
  <c r="H17" i="19"/>
  <c r="AG21" i="19"/>
  <c r="AG6" i="19"/>
  <c r="AG19" i="19"/>
  <c r="Q17" i="19"/>
  <c r="Q19" i="19"/>
  <c r="H10" i="19"/>
  <c r="H21" i="19"/>
  <c r="Z21" i="19" s="1"/>
  <c r="H11" i="19"/>
  <c r="H7" i="19"/>
  <c r="H14" i="19"/>
  <c r="K15" i="19"/>
  <c r="K19" i="19"/>
  <c r="AC23" i="19"/>
  <c r="AD18" i="19"/>
  <c r="AD19" i="19"/>
  <c r="AD17" i="19"/>
  <c r="I10" i="19" l="1"/>
  <c r="Z23" i="19"/>
  <c r="AH10" i="19"/>
  <c r="AH18" i="19"/>
  <c r="H23" i="19"/>
  <c r="I15" i="19"/>
  <c r="I19" i="19"/>
  <c r="AH17" i="19"/>
  <c r="AH19" i="19"/>
  <c r="AG23" i="19"/>
</calcChain>
</file>

<file path=xl/comments1.xml><?xml version="1.0" encoding="utf-8"?>
<comments xmlns="http://schemas.openxmlformats.org/spreadsheetml/2006/main">
  <authors>
    <author>MAYTINH</author>
    <author>huy_ctn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 xml:space="preserve">MAYTINH:
</t>
        </r>
        <r>
          <rPr>
            <sz val="9"/>
            <color indexed="81"/>
            <rFont val="Tahoma"/>
            <family val="2"/>
          </rPr>
          <t>Lớp A: Stre*1*0.2
Lớp B: Stre*0.8*0.2
Lớp C: Stre*0.6*0.2
Lớp D: Stre*0.4*0.2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huy_ctn:</t>
        </r>
        <r>
          <rPr>
            <sz val="9"/>
            <color indexed="81"/>
            <rFont val="Tahoma"/>
            <family val="2"/>
          </rPr>
          <t xml:space="preserve">
TB mỗi con 100g ~ 100ml
</t>
        </r>
      </text>
    </comment>
    <comment ref="P6" authorId="0">
      <text>
        <r>
          <rPr>
            <b/>
            <sz val="9"/>
            <color indexed="81"/>
            <rFont val="Tahoma"/>
            <family val="2"/>
          </rPr>
          <t xml:space="preserve">MAYTINH:
</t>
        </r>
        <r>
          <rPr>
            <sz val="9"/>
            <color indexed="81"/>
            <rFont val="Tahoma"/>
            <family val="2"/>
          </rPr>
          <t xml:space="preserve">Chia TB theo đầu trẻ ăn
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 xml:space="preserve">MAYTINH:
</t>
        </r>
        <r>
          <rPr>
            <sz val="9"/>
            <color indexed="81"/>
            <rFont val="Tahoma"/>
            <family val="2"/>
          </rPr>
          <t xml:space="preserve">Chia TB theo đầu trẻ ăn
</t>
        </r>
      </text>
    </comment>
    <comment ref="X6" authorId="1">
      <text>
        <r>
          <rPr>
            <b/>
            <sz val="9"/>
            <color indexed="81"/>
            <rFont val="Tahoma"/>
            <family val="2"/>
          </rPr>
          <t>huy_ctn:</t>
        </r>
        <r>
          <rPr>
            <sz val="9"/>
            <color indexed="81"/>
            <rFont val="Tahoma"/>
            <family val="2"/>
          </rPr>
          <t xml:space="preserve">
Mỗi cháu 200g/ tô</t>
        </r>
      </text>
    </comment>
    <comment ref="AG6" authorId="0">
      <text>
        <r>
          <rPr>
            <b/>
            <sz val="9"/>
            <color indexed="81"/>
            <rFont val="Tahoma"/>
            <family val="2"/>
          </rPr>
          <t>MAYTINH:</t>
        </r>
        <r>
          <rPr>
            <sz val="9"/>
            <color indexed="81"/>
            <rFont val="Tahoma"/>
            <family val="2"/>
          </rPr>
          <t xml:space="preserve">
Chia TB theo đầu trẻ MG
</t>
        </r>
      </text>
    </comment>
  </commentList>
</comments>
</file>

<file path=xl/sharedStrings.xml><?xml version="1.0" encoding="utf-8"?>
<sst xmlns="http://schemas.openxmlformats.org/spreadsheetml/2006/main" count="313" uniqueCount="220">
  <si>
    <t>TRƯỜNG MẦM NON TRÀNG AN</t>
  </si>
  <si>
    <t>TT</t>
  </si>
  <si>
    <t>Nhà trẻ</t>
  </si>
  <si>
    <t>Tổng số</t>
  </si>
  <si>
    <t>MG</t>
  </si>
  <si>
    <t>NT</t>
  </si>
  <si>
    <t>TA</t>
  </si>
  <si>
    <t xml:space="preserve">  A1</t>
  </si>
  <si>
    <t xml:space="preserve">  A2</t>
  </si>
  <si>
    <t xml:space="preserve">  A3</t>
  </si>
  <si>
    <t xml:space="preserve">  B3</t>
  </si>
  <si>
    <t>B4</t>
  </si>
  <si>
    <t xml:space="preserve"> C1</t>
  </si>
  <si>
    <t xml:space="preserve">  C2</t>
  </si>
  <si>
    <t xml:space="preserve">  C3</t>
  </si>
  <si>
    <t>C4</t>
  </si>
  <si>
    <t>D1</t>
  </si>
  <si>
    <t>D2</t>
  </si>
  <si>
    <t>NGƯỜI LẬP</t>
  </si>
  <si>
    <t>Chữ đỏ là điền số vào</t>
  </si>
  <si>
    <t>Tổng MGB:</t>
  </si>
  <si>
    <t xml:space="preserve">Chữ đen là tự động </t>
  </si>
  <si>
    <t xml:space="preserve">Thứ: </t>
  </si>
  <si>
    <t>Xào</t>
  </si>
  <si>
    <t>cơm</t>
  </si>
  <si>
    <t>H. Quả
MG</t>
  </si>
  <si>
    <t>H. Quả
NT</t>
  </si>
  <si>
    <t>sữa MG</t>
  </si>
  <si>
    <t>sữa  NT</t>
  </si>
  <si>
    <t>Mỳ</t>
  </si>
  <si>
    <t>thức ăn chiều NT</t>
  </si>
  <si>
    <t>cơm chiều NT</t>
  </si>
  <si>
    <t>Bánh MG</t>
  </si>
  <si>
    <t>Bánh NT</t>
  </si>
  <si>
    <t>xoi MG</t>
  </si>
  <si>
    <t>ST Quy đổi</t>
  </si>
  <si>
    <t>TL</t>
  </si>
  <si>
    <t>TL TB</t>
  </si>
  <si>
    <t>28/6/2019</t>
  </si>
  <si>
    <t xml:space="preserve">  A4</t>
  </si>
  <si>
    <t>C3</t>
  </si>
  <si>
    <t>A5</t>
  </si>
  <si>
    <t xml:space="preserve">  B1</t>
  </si>
  <si>
    <t>B2</t>
  </si>
  <si>
    <t xml:space="preserve">Tổng </t>
  </si>
  <si>
    <t>Ngày</t>
  </si>
  <si>
    <t>Khối lớn</t>
  </si>
  <si>
    <t>Khối Nhỡ</t>
  </si>
  <si>
    <t>Khối Bé</t>
  </si>
  <si>
    <t>B5</t>
  </si>
  <si>
    <t>UBND QUẬN LONG BIÊN</t>
  </si>
  <si>
    <t>STT</t>
  </si>
  <si>
    <t>Lớp</t>
  </si>
  <si>
    <t>Học 
sinh</t>
  </si>
  <si>
    <t>Cộng</t>
  </si>
  <si>
    <t>N. đậu, cam. Canh</t>
  </si>
  <si>
    <t xml:space="preserve"> </t>
  </si>
  <si>
    <t>.</t>
  </si>
  <si>
    <t xml:space="preserve">  </t>
  </si>
  <si>
    <t>C1</t>
  </si>
  <si>
    <t>C2</t>
  </si>
  <si>
    <t>A1</t>
  </si>
  <si>
    <t>A2</t>
  </si>
  <si>
    <t>A3</t>
  </si>
  <si>
    <t>A4</t>
  </si>
  <si>
    <t>B1</t>
  </si>
  <si>
    <t>B3</t>
  </si>
  <si>
    <t>D3</t>
  </si>
  <si>
    <t>C5</t>
  </si>
  <si>
    <t>Dương Thị Thu Hương</t>
  </si>
  <si>
    <t>AS</t>
  </si>
  <si>
    <t>Canh chiều</t>
  </si>
  <si>
    <t>Chấm ăn trẻ tháng 7/2024</t>
  </si>
  <si>
    <t>Đặng Thị Hường</t>
  </si>
  <si>
    <t>13/08/1977</t>
  </si>
  <si>
    <t>Hiệu Trưởng</t>
  </si>
  <si>
    <t>0367.414.589</t>
  </si>
  <si>
    <t>Trương T. Bích Ngọc</t>
  </si>
  <si>
    <t>Phó HT</t>
  </si>
  <si>
    <t>0942.000.546</t>
  </si>
  <si>
    <t>Nguyễn Thị Hương</t>
  </si>
  <si>
    <t>29/11/1978</t>
  </si>
  <si>
    <t>0985.013.121</t>
  </si>
  <si>
    <t>Dương T. Thu Hương</t>
  </si>
  <si>
    <t>NV Y tế</t>
  </si>
  <si>
    <t>0903.488.515</t>
  </si>
  <si>
    <t>Lê Thị Hương</t>
  </si>
  <si>
    <t xml:space="preserve">NV Kế toán </t>
  </si>
  <si>
    <t>0962.698.638</t>
  </si>
  <si>
    <t xml:space="preserve">Ng. T. Hồng Thắm </t>
  </si>
  <si>
    <t>NV văn thư</t>
  </si>
  <si>
    <t>0976.445.576</t>
  </si>
  <si>
    <t>Nguyễn Thị Lan</t>
  </si>
  <si>
    <t>29/01/1970</t>
  </si>
  <si>
    <t>Giáo viên</t>
  </si>
  <si>
    <t>0168.6126.496</t>
  </si>
  <si>
    <t>Nguyễn T. Lệ Thanh</t>
  </si>
  <si>
    <t>0986.190.101</t>
  </si>
  <si>
    <t>Nguyễn T. Thu Hằng</t>
  </si>
  <si>
    <t>0169.2552.652</t>
  </si>
  <si>
    <t>Nguyễn Thị Tâm</t>
  </si>
  <si>
    <t>14/12/1984</t>
  </si>
  <si>
    <t>0972.101.504</t>
  </si>
  <si>
    <t>Vũ Hải Ly</t>
  </si>
  <si>
    <t>0912.604.690</t>
  </si>
  <si>
    <t>Vũ Minh Hồng</t>
  </si>
  <si>
    <t>0164.9619.591</t>
  </si>
  <si>
    <t>0356.104.670</t>
  </si>
  <si>
    <t>Nguyễn Thị Thanh</t>
  </si>
  <si>
    <t>0976.125.020</t>
  </si>
  <si>
    <t>Lương Thị Thu Hiền</t>
  </si>
  <si>
    <t>29/12/1980</t>
  </si>
  <si>
    <t>0949.562.642</t>
  </si>
  <si>
    <t>Nguyễn Thu Hương</t>
  </si>
  <si>
    <t>13/11/1991</t>
  </si>
  <si>
    <t>0972.532.191</t>
  </si>
  <si>
    <t xml:space="preserve">Nguyễn Thị Hạnh </t>
  </si>
  <si>
    <t>31/07/1981</t>
  </si>
  <si>
    <t>0983.605.481</t>
  </si>
  <si>
    <t>Nguyễn Thị Hồng</t>
  </si>
  <si>
    <t>25/08/1984</t>
  </si>
  <si>
    <t>0164.9823.095</t>
  </si>
  <si>
    <t>Vũ Thị Hà</t>
  </si>
  <si>
    <t>24/08/1987</t>
  </si>
  <si>
    <t>0987.592.064</t>
  </si>
  <si>
    <t>Hoàng T.Thùy Dung</t>
  </si>
  <si>
    <t>0989.242.584</t>
  </si>
  <si>
    <t xml:space="preserve">Phùng T. Kim Dung </t>
  </si>
  <si>
    <t>18/10/1983</t>
  </si>
  <si>
    <t>0983.549.366</t>
  </si>
  <si>
    <t>Phạm Thanh Huyền</t>
  </si>
  <si>
    <t>0976.300.185</t>
  </si>
  <si>
    <t>Vũ Hoài Thu</t>
  </si>
  <si>
    <t>0936.247.690</t>
  </si>
  <si>
    <t>Nguyễn Thị Thuỷ</t>
  </si>
  <si>
    <t>24/08/1991</t>
  </si>
  <si>
    <t>0164.4704.037</t>
  </si>
  <si>
    <t>Nguyễn Thị Nhất</t>
  </si>
  <si>
    <t>0982.085.631</t>
  </si>
  <si>
    <t>Đinh Thu Hiền</t>
  </si>
  <si>
    <t>01677.548.253</t>
  </si>
  <si>
    <t>Kiều Thu Thủy</t>
  </si>
  <si>
    <t>01674.467.248</t>
  </si>
  <si>
    <t>Nguyễn Minh Lệ</t>
  </si>
  <si>
    <t>01676.658.142</t>
  </si>
  <si>
    <t>Nguyễn T. Thúy Tình</t>
  </si>
  <si>
    <t>0986.533.270</t>
  </si>
  <si>
    <t>Đỗ Thị Minh Anh</t>
  </si>
  <si>
    <t>0367.819.056</t>
  </si>
  <si>
    <t>Ng T. Cẩm Chuyên</t>
  </si>
  <si>
    <t>16/05/1992</t>
  </si>
  <si>
    <t>0357.563.383</t>
  </si>
  <si>
    <t>Lê Thị Hiền</t>
  </si>
  <si>
    <t>18/09/1992</t>
  </si>
  <si>
    <t>0976.061.992</t>
  </si>
  <si>
    <t>Dương Thu Linh</t>
  </si>
  <si>
    <t>0397.789.893</t>
  </si>
  <si>
    <t xml:space="preserve">Bùi Kim Dung </t>
  </si>
  <si>
    <t>30/06/1999</t>
  </si>
  <si>
    <t>0974.531.572</t>
  </si>
  <si>
    <t>Trương Thu Hiền</t>
  </si>
  <si>
    <t>0355.027.838</t>
  </si>
  <si>
    <t>Đào Thị Thúy Hằng</t>
  </si>
  <si>
    <t>01698.156.831</t>
  </si>
  <si>
    <t>Vũ Thu Thủy</t>
  </si>
  <si>
    <t>16/11/1997</t>
  </si>
  <si>
    <t>0966.765.648</t>
  </si>
  <si>
    <t>Nguyễn Thị Thu Hà</t>
  </si>
  <si>
    <t>0348.413.555</t>
  </si>
  <si>
    <t>Trần Thị Thu Huyền</t>
  </si>
  <si>
    <t>0362.712.546</t>
  </si>
  <si>
    <t>Đỗ Thị Thúy Nga</t>
  </si>
  <si>
    <t>16/7/1995</t>
  </si>
  <si>
    <t>0986.029.895</t>
  </si>
  <si>
    <t>Nguyễn Thị Hoa</t>
  </si>
  <si>
    <t>21/01/1974</t>
  </si>
  <si>
    <t>NVND</t>
  </si>
  <si>
    <t>0166.6114.002</t>
  </si>
  <si>
    <t>Đào Thị Phương</t>
  </si>
  <si>
    <t>28/01/1982</t>
  </si>
  <si>
    <t>0973.800.212</t>
  </si>
  <si>
    <t>Vũ Thị Thu</t>
  </si>
  <si>
    <t>0964.121.278.</t>
  </si>
  <si>
    <t>Nguyễn T. Vân Khánh</t>
  </si>
  <si>
    <t>30/09/1990</t>
  </si>
  <si>
    <t>0979.972.321.</t>
  </si>
  <si>
    <t>Thân Thị Hồng Vân</t>
  </si>
  <si>
    <t>19/03/1982</t>
  </si>
  <si>
    <t>01679.757.568</t>
  </si>
  <si>
    <t>Phạm Thị Thu</t>
  </si>
  <si>
    <t>0975.296.584</t>
  </si>
  <si>
    <t xml:space="preserve">Nguyễn Thị Huệ </t>
  </si>
  <si>
    <t>0987.259.921</t>
  </si>
  <si>
    <t>Vũ Thị Thanh Tuyền</t>
  </si>
  <si>
    <t>20/11/1989</t>
  </si>
  <si>
    <t>0969.180.768</t>
  </si>
  <si>
    <t>Nguyễn Thị Huyền</t>
  </si>
  <si>
    <t>0367.121.435</t>
  </si>
  <si>
    <t>Nguyễn Thị Thảo</t>
  </si>
  <si>
    <t>23/03/1984</t>
  </si>
  <si>
    <t>0978.760.039</t>
  </si>
  <si>
    <t>Nguyễn T.Hồng Thắm</t>
  </si>
  <si>
    <t>26/02/1979</t>
  </si>
  <si>
    <t>0983.041.920</t>
  </si>
  <si>
    <t>Nguyễn Thị Thu Hoài</t>
  </si>
  <si>
    <t>14/04/1980</t>
  </si>
  <si>
    <t>0943.029.280</t>
  </si>
  <si>
    <t>Nguyễn Văn Linh</t>
  </si>
  <si>
    <t>29/12/1983</t>
  </si>
  <si>
    <t>NV Bảo vệ</t>
  </si>
  <si>
    <t>0978.689.963</t>
  </si>
  <si>
    <t>Nguyễn Công Hưng</t>
  </si>
  <si>
    <t>01679.456.039</t>
  </si>
  <si>
    <t>Trần Ngọc Anh</t>
  </si>
  <si>
    <t>0943.898.366</t>
  </si>
  <si>
    <t xml:space="preserve">Đã đăng ký dịch vụ công </t>
  </si>
  <si>
    <t>Chưa đang ký dịch vụ công</t>
  </si>
  <si>
    <t>Đã có CCCD</t>
  </si>
  <si>
    <t>Chấm ăn trẻ tháng 8/2024</t>
  </si>
  <si>
    <t>Ngày:05/ 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</si>
</sst>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000"/>
  </numFmts>
  <fonts count="48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name val=".VnTime"/>
      <family val="2"/>
    </font>
    <font>
      <b/>
      <sz val="12"/>
      <name val="Times New Roman"/>
      <family val="1"/>
    </font>
    <font>
      <b/>
      <sz val="11"/>
      <color rgb="FFFF0000"/>
      <name val=".VnTime"/>
      <family val="2"/>
    </font>
    <font>
      <sz val="10"/>
      <name val=".VnTime"/>
      <family val="2"/>
    </font>
    <font>
      <b/>
      <sz val="12"/>
      <name val=".VnTime"/>
      <family val="2"/>
    </font>
    <font>
      <sz val="13"/>
      <name val=".VnTime"/>
      <family val="2"/>
    </font>
    <font>
      <sz val="12"/>
      <color rgb="FFFF0000"/>
      <name val=".VnTime"/>
      <family val="2"/>
    </font>
    <font>
      <b/>
      <sz val="12"/>
      <color rgb="FFFF0000"/>
      <name val=".VnTime"/>
      <family val="2"/>
    </font>
    <font>
      <sz val="12"/>
      <color indexed="10"/>
      <name val=".VnTime"/>
      <family val="2"/>
    </font>
    <font>
      <sz val="12"/>
      <color theme="2" tint="-0.249977111117893"/>
      <name val=".VnTime"/>
      <family val="2"/>
    </font>
    <font>
      <sz val="12"/>
      <name val=".VnVogue"/>
      <family val="2"/>
    </font>
    <font>
      <sz val="9"/>
      <name val="Times New Roman"/>
      <family val="1"/>
    </font>
    <font>
      <sz val="10"/>
      <name val=".VnVogue"/>
      <family val="2"/>
    </font>
    <font>
      <b/>
      <sz val="12"/>
      <name val="Tahoma"/>
      <family val="2"/>
    </font>
    <font>
      <sz val="12"/>
      <color theme="1"/>
      <name val=".VnVogue"/>
      <family val="2"/>
    </font>
    <font>
      <b/>
      <sz val="12"/>
      <color theme="1"/>
      <name val=".VnTimeH"/>
      <family val="2"/>
    </font>
    <font>
      <sz val="13"/>
      <color theme="2" tint="-0.249977111117893"/>
      <name val=".VnTime"/>
      <family val="2"/>
    </font>
    <font>
      <sz val="12"/>
      <color theme="0"/>
      <name val=".VnTime"/>
      <family val="2"/>
    </font>
    <font>
      <sz val="12"/>
      <color indexed="53"/>
      <name val=".VnTime"/>
      <family val="2"/>
    </font>
    <font>
      <b/>
      <sz val="12"/>
      <color theme="2" tint="-0.249977111117893"/>
      <name val=".VnTime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Times New Roman"/>
      <family val="1"/>
    </font>
    <font>
      <sz val="12"/>
      <color rgb="FF0070C0"/>
      <name val=".VnTime"/>
      <family val="2"/>
    </font>
    <font>
      <sz val="14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.VnTimeH"/>
      <family val="2"/>
    </font>
    <font>
      <b/>
      <sz val="12"/>
      <color theme="1"/>
      <name val="Times New Roman"/>
      <family val="1"/>
    </font>
    <font>
      <b/>
      <sz val="12"/>
      <color theme="1"/>
      <name val=".VnTime"/>
      <family val="2"/>
    </font>
    <font>
      <sz val="14"/>
      <name val=".VnTime"/>
      <family val="2"/>
    </font>
    <font>
      <b/>
      <sz val="14"/>
      <color rgb="FFFF0000"/>
      <name val=".VnTime"/>
      <family val="2"/>
    </font>
    <font>
      <b/>
      <sz val="14"/>
      <name val=".VnTime"/>
      <family val="2"/>
    </font>
    <font>
      <sz val="14"/>
      <color rgb="FF0070C0"/>
      <name val=".VnTime"/>
      <family val="2"/>
    </font>
    <font>
      <i/>
      <sz val="14"/>
      <name val="Times New Roman"/>
      <family val="1"/>
    </font>
    <font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.VnTime"/>
      <family val="2"/>
    </font>
    <font>
      <i/>
      <sz val="16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</cellStyleXfs>
  <cellXfs count="243">
    <xf numFmtId="0" fontId="0" fillId="0" borderId="0" xfId="0"/>
    <xf numFmtId="0" fontId="2" fillId="2" borderId="0" xfId="2" applyFill="1" applyAlignment="1">
      <alignment horizontal="right"/>
    </xf>
    <xf numFmtId="0" fontId="2" fillId="2" borderId="0" xfId="2" applyFill="1"/>
    <xf numFmtId="3" fontId="4" fillId="2" borderId="0" xfId="2" applyNumberFormat="1" applyFont="1" applyFill="1"/>
    <xf numFmtId="0" fontId="6" fillId="2" borderId="0" xfId="2" applyFont="1" applyFill="1" applyBorder="1" applyAlignment="1">
      <alignment horizontal="center"/>
    </xf>
    <xf numFmtId="0" fontId="2" fillId="2" borderId="0" xfId="2" applyFill="1" applyBorder="1"/>
    <xf numFmtId="0" fontId="2" fillId="2" borderId="6" xfId="2" applyFont="1" applyFill="1" applyBorder="1"/>
    <xf numFmtId="0" fontId="2" fillId="2" borderId="0" xfId="2" applyFont="1" applyFill="1"/>
    <xf numFmtId="0" fontId="10" fillId="2" borderId="0" xfId="2" applyFont="1" applyFill="1" applyAlignment="1">
      <alignment horizontal="center"/>
    </xf>
    <xf numFmtId="0" fontId="2" fillId="0" borderId="0" xfId="2" applyFont="1"/>
    <xf numFmtId="0" fontId="5" fillId="0" borderId="0" xfId="2" applyFont="1"/>
    <xf numFmtId="0" fontId="2" fillId="0" borderId="0" xfId="2" applyFont="1" applyAlignment="1">
      <alignment horizontal="left"/>
    </xf>
    <xf numFmtId="0" fontId="5" fillId="0" borderId="0" xfId="2" applyFont="1" applyFill="1"/>
    <xf numFmtId="2" fontId="5" fillId="0" borderId="0" xfId="2" applyNumberFormat="1" applyFont="1" applyFill="1"/>
    <xf numFmtId="0" fontId="2" fillId="0" borderId="0" xfId="2" applyFont="1" applyFill="1"/>
    <xf numFmtId="0" fontId="11" fillId="0" borderId="0" xfId="2" applyFont="1" applyFill="1"/>
    <xf numFmtId="0" fontId="2" fillId="3" borderId="0" xfId="2" applyFont="1" applyFill="1"/>
    <xf numFmtId="43" fontId="2" fillId="0" borderId="0" xfId="3" applyFont="1"/>
    <xf numFmtId="0" fontId="2" fillId="2" borderId="13" xfId="2" applyFont="1" applyFill="1" applyBorder="1" applyAlignment="1">
      <alignment horizontal="center"/>
    </xf>
    <xf numFmtId="43" fontId="2" fillId="2" borderId="0" xfId="3" applyFont="1" applyFill="1"/>
    <xf numFmtId="0" fontId="2" fillId="4" borderId="0" xfId="2" applyFont="1" applyFill="1"/>
    <xf numFmtId="0" fontId="8" fillId="5" borderId="0" xfId="2" applyFont="1" applyFill="1"/>
    <xf numFmtId="14" fontId="2" fillId="2" borderId="13" xfId="2" applyNumberFormat="1" applyFont="1" applyFill="1" applyBorder="1" applyAlignment="1"/>
    <xf numFmtId="0" fontId="12" fillId="6" borderId="6" xfId="2" applyFont="1" applyFill="1" applyBorder="1" applyAlignment="1">
      <alignment horizontal="left" wrapText="1"/>
    </xf>
    <xf numFmtId="0" fontId="12" fillId="7" borderId="6" xfId="2" applyFont="1" applyFill="1" applyBorder="1" applyAlignment="1">
      <alignment horizontal="center" wrapText="1"/>
    </xf>
    <xf numFmtId="2" fontId="12" fillId="8" borderId="6" xfId="2" applyNumberFormat="1" applyFont="1" applyFill="1" applyBorder="1" applyAlignment="1">
      <alignment horizontal="center"/>
    </xf>
    <xf numFmtId="0" fontId="12" fillId="9" borderId="6" xfId="2" applyFont="1" applyFill="1" applyBorder="1" applyAlignment="1">
      <alignment horizontal="center"/>
    </xf>
    <xf numFmtId="0" fontId="12" fillId="10" borderId="6" xfId="2" applyFont="1" applyFill="1" applyBorder="1" applyAlignment="1">
      <alignment horizontal="center" wrapText="1"/>
    </xf>
    <xf numFmtId="0" fontId="13" fillId="4" borderId="6" xfId="2" applyFont="1" applyFill="1" applyBorder="1" applyAlignment="1">
      <alignment horizontal="center" wrapText="1"/>
    </xf>
    <xf numFmtId="0" fontId="13" fillId="4" borderId="1" xfId="2" applyFont="1" applyFill="1" applyBorder="1" applyAlignment="1">
      <alignment horizontal="center" wrapText="1"/>
    </xf>
    <xf numFmtId="0" fontId="12" fillId="12" borderId="6" xfId="2" applyFont="1" applyFill="1" applyBorder="1" applyAlignment="1">
      <alignment horizontal="center" wrapText="1"/>
    </xf>
    <xf numFmtId="0" fontId="14" fillId="7" borderId="6" xfId="2" applyFont="1" applyFill="1" applyBorder="1" applyAlignment="1">
      <alignment horizontal="center" wrapText="1"/>
    </xf>
    <xf numFmtId="0" fontId="12" fillId="9" borderId="6" xfId="2" applyFont="1" applyFill="1" applyBorder="1" applyAlignment="1">
      <alignment horizontal="center" wrapText="1"/>
    </xf>
    <xf numFmtId="0" fontId="16" fillId="14" borderId="6" xfId="2" applyFont="1" applyFill="1" applyBorder="1" applyAlignment="1">
      <alignment horizontal="center" wrapText="1"/>
    </xf>
    <xf numFmtId="0" fontId="16" fillId="14" borderId="0" xfId="2" applyFont="1" applyFill="1" applyBorder="1" applyAlignment="1">
      <alignment horizontal="center" wrapText="1"/>
    </xf>
    <xf numFmtId="0" fontId="12" fillId="2" borderId="0" xfId="2" applyFont="1" applyFill="1" applyAlignment="1">
      <alignment horizontal="center"/>
    </xf>
    <xf numFmtId="0" fontId="18" fillId="2" borderId="6" xfId="2" applyFont="1" applyFill="1" applyBorder="1" applyAlignment="1">
      <alignment horizontal="left"/>
    </xf>
    <xf numFmtId="2" fontId="2" fillId="7" borderId="6" xfId="2" applyNumberFormat="1" applyFont="1" applyFill="1" applyBorder="1"/>
    <xf numFmtId="2" fontId="2" fillId="8" borderId="6" xfId="2" applyNumberFormat="1" applyFont="1" applyFill="1" applyBorder="1"/>
    <xf numFmtId="2" fontId="2" fillId="9" borderId="6" xfId="2" applyNumberFormat="1" applyFont="1" applyFill="1" applyBorder="1"/>
    <xf numFmtId="165" fontId="18" fillId="2" borderId="6" xfId="1" applyNumberFormat="1" applyFont="1" applyFill="1" applyBorder="1" applyAlignment="1">
      <alignment horizontal="left"/>
    </xf>
    <xf numFmtId="2" fontId="2" fillId="4" borderId="6" xfId="2" applyNumberFormat="1" applyFont="1" applyFill="1" applyBorder="1"/>
    <xf numFmtId="164" fontId="2" fillId="12" borderId="6" xfId="2" applyNumberFormat="1" applyFont="1" applyFill="1" applyBorder="1"/>
    <xf numFmtId="164" fontId="19" fillId="7" borderId="6" xfId="2" applyNumberFormat="1" applyFont="1" applyFill="1" applyBorder="1"/>
    <xf numFmtId="164" fontId="19" fillId="9" borderId="6" xfId="2" applyNumberFormat="1" applyFont="1" applyFill="1" applyBorder="1"/>
    <xf numFmtId="43" fontId="2" fillId="13" borderId="6" xfId="3" applyFont="1" applyFill="1" applyBorder="1"/>
    <xf numFmtId="2" fontId="2" fillId="14" borderId="6" xfId="2" applyNumberFormat="1" applyFont="1" applyFill="1" applyBorder="1"/>
    <xf numFmtId="164" fontId="10" fillId="2" borderId="0" xfId="2" applyNumberFormat="1" applyFont="1" applyFill="1"/>
    <xf numFmtId="1" fontId="20" fillId="2" borderId="6" xfId="2" applyNumberFormat="1" applyFont="1" applyFill="1" applyBorder="1" applyAlignment="1">
      <alignment textRotation="180"/>
    </xf>
    <xf numFmtId="0" fontId="6" fillId="2" borderId="6" xfId="2" applyFont="1" applyFill="1" applyBorder="1" applyAlignment="1">
      <alignment horizontal="left"/>
    </xf>
    <xf numFmtId="164" fontId="6" fillId="2" borderId="0" xfId="2" applyNumberFormat="1" applyFont="1" applyFill="1" applyBorder="1"/>
    <xf numFmtId="0" fontId="6" fillId="0" borderId="0" xfId="2" applyFont="1"/>
    <xf numFmtId="0" fontId="10" fillId="0" borderId="6" xfId="2" applyFont="1" applyBorder="1"/>
    <xf numFmtId="0" fontId="2" fillId="0" borderId="0" xfId="2" applyFont="1" applyBorder="1"/>
    <xf numFmtId="0" fontId="2" fillId="0" borderId="0" xfId="2" applyFont="1" applyBorder="1" applyAlignment="1">
      <alignment horizontal="left"/>
    </xf>
    <xf numFmtId="164" fontId="9" fillId="5" borderId="0" xfId="2" applyNumberFormat="1" applyFont="1" applyFill="1" applyBorder="1"/>
    <xf numFmtId="2" fontId="9" fillId="5" borderId="0" xfId="2" applyNumberFormat="1" applyFont="1" applyFill="1" applyBorder="1"/>
    <xf numFmtId="0" fontId="9" fillId="0" borderId="0" xfId="2" applyFont="1" applyFill="1" applyBorder="1"/>
    <xf numFmtId="164" fontId="9" fillId="0" borderId="0" xfId="2" applyNumberFormat="1" applyFont="1" applyFill="1" applyBorder="1"/>
    <xf numFmtId="2" fontId="9" fillId="5" borderId="6" xfId="2" applyNumberFormat="1" applyFont="1" applyFill="1" applyBorder="1"/>
    <xf numFmtId="0" fontId="9" fillId="0" borderId="0" xfId="2" applyFont="1" applyBorder="1"/>
    <xf numFmtId="164" fontId="6" fillId="0" borderId="0" xfId="2" applyNumberFormat="1" applyFont="1" applyFill="1" applyBorder="1"/>
    <xf numFmtId="43" fontId="9" fillId="5" borderId="0" xfId="3" applyNumberFormat="1" applyFont="1" applyFill="1" applyBorder="1"/>
    <xf numFmtId="165" fontId="9" fillId="5" borderId="0" xfId="3" applyNumberFormat="1" applyFont="1" applyFill="1" applyBorder="1"/>
    <xf numFmtId="0" fontId="22" fillId="0" borderId="0" xfId="2" applyFont="1" applyAlignment="1">
      <alignment horizontal="center"/>
    </xf>
    <xf numFmtId="164" fontId="6" fillId="2" borderId="0" xfId="2" applyNumberFormat="1" applyFont="1" applyFill="1" applyBorder="1" applyAlignment="1">
      <alignment horizontal="right"/>
    </xf>
    <xf numFmtId="0" fontId="6" fillId="0" borderId="0" xfId="2" applyFont="1" applyFill="1" applyBorder="1"/>
    <xf numFmtId="1" fontId="6" fillId="2" borderId="0" xfId="2" applyNumberFormat="1" applyFont="1" applyFill="1" applyBorder="1"/>
    <xf numFmtId="0" fontId="6" fillId="0" borderId="0" xfId="2" applyFont="1" applyBorder="1"/>
    <xf numFmtId="1" fontId="6" fillId="0" borderId="0" xfId="2" applyNumberFormat="1" applyFont="1" applyFill="1" applyBorder="1"/>
    <xf numFmtId="165" fontId="6" fillId="2" borderId="0" xfId="3" applyNumberFormat="1" applyFont="1" applyFill="1" applyBorder="1"/>
    <xf numFmtId="0" fontId="22" fillId="0" borderId="0" xfId="2" applyFont="1"/>
    <xf numFmtId="1" fontId="22" fillId="0" borderId="0" xfId="2" applyNumberFormat="1" applyFont="1" applyFill="1" applyAlignment="1">
      <alignment horizontal="left"/>
    </xf>
    <xf numFmtId="166" fontId="23" fillId="0" borderId="0" xfId="2" applyNumberFormat="1" applyFont="1" applyFill="1" applyBorder="1"/>
    <xf numFmtId="0" fontId="22" fillId="0" borderId="0" xfId="2" applyFont="1" applyFill="1" applyBorder="1" applyAlignment="1"/>
    <xf numFmtId="1" fontId="22" fillId="0" borderId="0" xfId="2" applyNumberFormat="1" applyFont="1" applyFill="1" applyBorder="1"/>
    <xf numFmtId="0" fontId="22" fillId="2" borderId="0" xfId="2" applyFont="1" applyFill="1" applyBorder="1"/>
    <xf numFmtId="164" fontId="22" fillId="2" borderId="0" xfId="2" applyNumberFormat="1" applyFont="1" applyFill="1" applyBorder="1"/>
    <xf numFmtId="0" fontId="22" fillId="0" borderId="0" xfId="2" applyFont="1" applyBorder="1"/>
    <xf numFmtId="43" fontId="22" fillId="2" borderId="0" xfId="3" applyFont="1" applyFill="1"/>
    <xf numFmtId="43" fontId="22" fillId="0" borderId="0" xfId="2" applyNumberFormat="1" applyFont="1"/>
    <xf numFmtId="1" fontId="22" fillId="0" borderId="0" xfId="2" applyNumberFormat="1" applyFont="1" applyAlignment="1">
      <alignment horizontal="center"/>
    </xf>
    <xf numFmtId="0" fontId="22" fillId="0" borderId="0" xfId="2" applyFont="1" applyAlignment="1">
      <alignment horizontal="left"/>
    </xf>
    <xf numFmtId="0" fontId="22" fillId="0" borderId="0" xfId="2" applyFont="1" applyFill="1" applyBorder="1"/>
    <xf numFmtId="2" fontId="22" fillId="0" borderId="0" xfId="2" applyNumberFormat="1" applyFont="1" applyFill="1" applyBorder="1"/>
    <xf numFmtId="164" fontId="22" fillId="0" borderId="0" xfId="2" applyNumberFormat="1" applyFont="1" applyBorder="1"/>
    <xf numFmtId="43" fontId="22" fillId="0" borderId="0" xfId="3" applyFont="1"/>
    <xf numFmtId="1" fontId="22" fillId="0" borderId="0" xfId="2" applyNumberFormat="1" applyFont="1" applyAlignment="1">
      <alignment horizontal="left"/>
    </xf>
    <xf numFmtId="0" fontId="22" fillId="0" borderId="0" xfId="2" applyFont="1" applyFill="1"/>
    <xf numFmtId="2" fontId="22" fillId="0" borderId="0" xfId="2" applyNumberFormat="1" applyFont="1" applyFill="1"/>
    <xf numFmtId="0" fontId="22" fillId="2" borderId="0" xfId="2" applyFont="1" applyFill="1"/>
    <xf numFmtId="0" fontId="2" fillId="0" borderId="0" xfId="2" applyFont="1" applyFill="1" applyAlignment="1">
      <alignment horizontal="left"/>
    </xf>
    <xf numFmtId="2" fontId="2" fillId="0" borderId="0" xfId="2" applyNumberFormat="1" applyFont="1" applyFill="1"/>
    <xf numFmtId="43" fontId="2" fillId="0" borderId="0" xfId="3" applyFont="1" applyFill="1"/>
    <xf numFmtId="0" fontId="2" fillId="4" borderId="0" xfId="2" applyFill="1"/>
    <xf numFmtId="0" fontId="2" fillId="6" borderId="0" xfId="2" applyFill="1"/>
    <xf numFmtId="0" fontId="27" fillId="2" borderId="0" xfId="2" applyFont="1" applyFill="1" applyBorder="1"/>
    <xf numFmtId="0" fontId="2" fillId="2" borderId="0" xfId="2" applyFont="1" applyFill="1" applyAlignment="1">
      <alignment horizontal="center"/>
    </xf>
    <xf numFmtId="0" fontId="17" fillId="4" borderId="6" xfId="2" applyFont="1" applyFill="1" applyBorder="1" applyAlignment="1">
      <alignment horizontal="center"/>
    </xf>
    <xf numFmtId="17" fontId="9" fillId="4" borderId="0" xfId="2" applyNumberFormat="1" applyFont="1" applyFill="1" applyBorder="1" applyAlignment="1"/>
    <xf numFmtId="0" fontId="17" fillId="9" borderId="6" xfId="2" applyFont="1" applyFill="1" applyBorder="1" applyAlignment="1">
      <alignment horizontal="center"/>
    </xf>
    <xf numFmtId="0" fontId="2" fillId="2" borderId="0" xfId="2" applyFill="1" applyAlignment="1">
      <alignment horizontal="center"/>
    </xf>
    <xf numFmtId="0" fontId="34" fillId="2" borderId="6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6" borderId="6" xfId="2" applyFont="1" applyFill="1" applyBorder="1" applyAlignment="1">
      <alignment horizontal="left" wrapText="1"/>
    </xf>
    <xf numFmtId="0" fontId="3" fillId="2" borderId="6" xfId="2" applyFont="1" applyFill="1" applyBorder="1"/>
    <xf numFmtId="0" fontId="6" fillId="2" borderId="6" xfId="2" applyFont="1" applyFill="1" applyBorder="1" applyAlignment="1">
      <alignment horizontal="center"/>
    </xf>
    <xf numFmtId="164" fontId="6" fillId="2" borderId="6" xfId="2" applyNumberFormat="1" applyFont="1" applyFill="1" applyBorder="1" applyAlignment="1">
      <alignment horizontal="center"/>
    </xf>
    <xf numFmtId="2" fontId="6" fillId="2" borderId="6" xfId="2" applyNumberFormat="1" applyFont="1" applyFill="1" applyBorder="1" applyAlignment="1">
      <alignment horizontal="center"/>
    </xf>
    <xf numFmtId="2" fontId="21" fillId="2" borderId="6" xfId="2" applyNumberFormat="1" applyFont="1" applyFill="1" applyBorder="1" applyAlignment="1">
      <alignment horizontal="center"/>
    </xf>
    <xf numFmtId="0" fontId="2" fillId="0" borderId="0" xfId="2" applyFill="1" applyBorder="1"/>
    <xf numFmtId="0" fontId="2" fillId="0" borderId="0" xfId="2" applyFill="1"/>
    <xf numFmtId="0" fontId="7" fillId="12" borderId="6" xfId="2" applyFont="1" applyFill="1" applyBorder="1" applyAlignment="1">
      <alignment horizontal="left"/>
    </xf>
    <xf numFmtId="2" fontId="2" fillId="12" borderId="6" xfId="2" applyNumberFormat="1" applyFont="1" applyFill="1" applyBorder="1"/>
    <xf numFmtId="165" fontId="7" fillId="12" borderId="6" xfId="1" applyNumberFormat="1" applyFont="1" applyFill="1" applyBorder="1" applyAlignment="1">
      <alignment horizontal="left"/>
    </xf>
    <xf numFmtId="43" fontId="2" fillId="12" borderId="6" xfId="3" applyFont="1" applyFill="1" applyBorder="1"/>
    <xf numFmtId="0" fontId="18" fillId="4" borderId="6" xfId="2" applyFont="1" applyFill="1" applyBorder="1" applyAlignment="1">
      <alignment horizontal="left"/>
    </xf>
    <xf numFmtId="165" fontId="18" fillId="4" borderId="6" xfId="1" applyNumberFormat="1" applyFont="1" applyFill="1" applyBorder="1" applyAlignment="1">
      <alignment horizontal="left"/>
    </xf>
    <xf numFmtId="164" fontId="19" fillId="4" borderId="6" xfId="2" applyNumberFormat="1" applyFont="1" applyFill="1" applyBorder="1"/>
    <xf numFmtId="43" fontId="2" fillId="4" borderId="6" xfId="3" applyFont="1" applyFill="1" applyBorder="1"/>
    <xf numFmtId="2" fontId="22" fillId="6" borderId="0" xfId="2" applyNumberFormat="1" applyFont="1" applyFill="1" applyBorder="1"/>
    <xf numFmtId="0" fontId="18" fillId="6" borderId="14" xfId="2" applyFont="1" applyFill="1" applyBorder="1" applyAlignment="1">
      <alignment horizontal="left"/>
    </xf>
    <xf numFmtId="2" fontId="2" fillId="6" borderId="14" xfId="2" applyNumberFormat="1" applyFont="1" applyFill="1" applyBorder="1"/>
    <xf numFmtId="2" fontId="10" fillId="6" borderId="14" xfId="2" applyNumberFormat="1" applyFont="1" applyFill="1" applyBorder="1"/>
    <xf numFmtId="165" fontId="18" fillId="6" borderId="14" xfId="1" applyNumberFormat="1" applyFont="1" applyFill="1" applyBorder="1" applyAlignment="1">
      <alignment horizontal="left"/>
    </xf>
    <xf numFmtId="164" fontId="2" fillId="6" borderId="14" xfId="2" applyNumberFormat="1" applyFont="1" applyFill="1" applyBorder="1"/>
    <xf numFmtId="43" fontId="2" fillId="6" borderId="14" xfId="3" applyFont="1" applyFill="1" applyBorder="1"/>
    <xf numFmtId="0" fontId="33" fillId="6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left"/>
    </xf>
    <xf numFmtId="2" fontId="2" fillId="6" borderId="7" xfId="2" applyNumberFormat="1" applyFont="1" applyFill="1" applyBorder="1"/>
    <xf numFmtId="165" fontId="18" fillId="6" borderId="7" xfId="1" applyNumberFormat="1" applyFont="1" applyFill="1" applyBorder="1" applyAlignment="1">
      <alignment horizontal="left"/>
    </xf>
    <xf numFmtId="164" fontId="2" fillId="6" borderId="7" xfId="2" applyNumberFormat="1" applyFont="1" applyFill="1" applyBorder="1"/>
    <xf numFmtId="43" fontId="2" fillId="6" borderId="7" xfId="3" applyFont="1" applyFill="1" applyBorder="1"/>
    <xf numFmtId="0" fontId="33" fillId="12" borderId="6" xfId="2" applyFont="1" applyFill="1" applyBorder="1" applyAlignment="1">
      <alignment horizontal="center"/>
    </xf>
    <xf numFmtId="2" fontId="18" fillId="4" borderId="6" xfId="2" applyNumberFormat="1" applyFont="1" applyFill="1" applyBorder="1" applyAlignment="1">
      <alignment horizontal="left"/>
    </xf>
    <xf numFmtId="2" fontId="7" fillId="12" borderId="6" xfId="2" applyNumberFormat="1" applyFont="1" applyFill="1" applyBorder="1" applyAlignment="1">
      <alignment horizontal="left"/>
    </xf>
    <xf numFmtId="164" fontId="35" fillId="2" borderId="6" xfId="2" applyNumberFormat="1" applyFont="1" applyFill="1" applyBorder="1" applyAlignment="1">
      <alignment horizontal="center"/>
    </xf>
    <xf numFmtId="0" fontId="12" fillId="0" borderId="6" xfId="2" applyFont="1" applyFill="1" applyBorder="1" applyAlignment="1">
      <alignment horizontal="left" wrapText="1"/>
    </xf>
    <xf numFmtId="0" fontId="36" fillId="2" borderId="0" xfId="2" applyFont="1" applyFill="1"/>
    <xf numFmtId="0" fontId="26" fillId="2" borderId="0" xfId="2" applyFont="1" applyFill="1" applyAlignment="1">
      <alignment horizontal="left"/>
    </xf>
    <xf numFmtId="0" fontId="36" fillId="2" borderId="0" xfId="2" applyFont="1" applyFill="1" applyAlignment="1">
      <alignment horizontal="center"/>
    </xf>
    <xf numFmtId="0" fontId="38" fillId="2" borderId="0" xfId="2" applyFont="1" applyFill="1" applyBorder="1" applyAlignment="1">
      <alignment horizontal="center"/>
    </xf>
    <xf numFmtId="0" fontId="36" fillId="2" borderId="0" xfId="2" applyFont="1" applyFill="1" applyBorder="1"/>
    <xf numFmtId="0" fontId="28" fillId="2" borderId="8" xfId="2" applyFont="1" applyFill="1" applyBorder="1"/>
    <xf numFmtId="0" fontId="28" fillId="2" borderId="6" xfId="2" applyFont="1" applyFill="1" applyBorder="1"/>
    <xf numFmtId="0" fontId="39" fillId="2" borderId="0" xfId="2" applyFont="1" applyFill="1" applyBorder="1"/>
    <xf numFmtId="14" fontId="26" fillId="2" borderId="10" xfId="2" applyNumberFormat="1" applyFont="1" applyFill="1" applyBorder="1" applyAlignment="1">
      <alignment horizontal="right"/>
    </xf>
    <xf numFmtId="0" fontId="12" fillId="11" borderId="10" xfId="2" applyFont="1" applyFill="1" applyBorder="1" applyAlignment="1">
      <alignment horizontal="center"/>
    </xf>
    <xf numFmtId="0" fontId="12" fillId="11" borderId="5" xfId="2" applyFont="1" applyFill="1" applyBorder="1" applyAlignment="1">
      <alignment horizontal="center"/>
    </xf>
    <xf numFmtId="43" fontId="15" fillId="13" borderId="10" xfId="3" applyFont="1" applyFill="1" applyBorder="1" applyAlignment="1">
      <alignment horizontal="center" wrapText="1"/>
    </xf>
    <xf numFmtId="43" fontId="15" fillId="13" borderId="5" xfId="3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/>
    </xf>
    <xf numFmtId="164" fontId="7" fillId="12" borderId="6" xfId="2" applyNumberFormat="1" applyFont="1" applyFill="1" applyBorder="1" applyAlignment="1">
      <alignment horizontal="left"/>
    </xf>
    <xf numFmtId="0" fontId="41" fillId="0" borderId="0" xfId="0" applyFont="1" applyAlignment="1">
      <alignment horizontal="center" vertical="center"/>
    </xf>
    <xf numFmtId="0" fontId="28" fillId="2" borderId="0" xfId="2" applyFont="1" applyFill="1" applyAlignment="1">
      <alignment horizontal="center"/>
    </xf>
    <xf numFmtId="0" fontId="28" fillId="2" borderId="0" xfId="2" applyFont="1" applyFill="1"/>
    <xf numFmtId="3" fontId="42" fillId="2" borderId="0" xfId="2" applyNumberFormat="1" applyFont="1" applyFill="1"/>
    <xf numFmtId="0" fontId="28" fillId="2" borderId="0" xfId="2" applyFont="1" applyFill="1" applyAlignment="1">
      <alignment horizontal="right"/>
    </xf>
    <xf numFmtId="0" fontId="28" fillId="2" borderId="6" xfId="2" applyFont="1" applyFill="1" applyBorder="1" applyAlignment="1">
      <alignment horizontal="center"/>
    </xf>
    <xf numFmtId="14" fontId="28" fillId="2" borderId="10" xfId="2" applyNumberFormat="1" applyFont="1" applyFill="1" applyBorder="1" applyAlignment="1">
      <alignment horizontal="right"/>
    </xf>
    <xf numFmtId="0" fontId="28" fillId="2" borderId="10" xfId="2" applyFont="1" applyFill="1" applyBorder="1"/>
    <xf numFmtId="0" fontId="28" fillId="2" borderId="9" xfId="2" applyFont="1" applyFill="1" applyBorder="1"/>
    <xf numFmtId="0" fontId="28" fillId="2" borderId="0" xfId="2" applyFont="1" applyFill="1" applyBorder="1" applyAlignment="1">
      <alignment horizontal="center"/>
    </xf>
    <xf numFmtId="14" fontId="28" fillId="2" borderId="0" xfId="2" applyNumberFormat="1" applyFont="1" applyFill="1" applyBorder="1" applyAlignment="1">
      <alignment horizontal="right"/>
    </xf>
    <xf numFmtId="0" fontId="28" fillId="2" borderId="0" xfId="2" applyFont="1" applyFill="1" applyBorder="1"/>
    <xf numFmtId="3" fontId="26" fillId="2" borderId="4" xfId="2" applyNumberFormat="1" applyFont="1" applyFill="1" applyBorder="1" applyAlignment="1">
      <alignment horizontal="center"/>
    </xf>
    <xf numFmtId="0" fontId="36" fillId="2" borderId="0" xfId="2" applyFont="1" applyFill="1" applyBorder="1" applyAlignment="1"/>
    <xf numFmtId="0" fontId="36" fillId="2" borderId="0" xfId="2" applyFont="1" applyFill="1" applyAlignment="1"/>
    <xf numFmtId="0" fontId="26" fillId="2" borderId="0" xfId="2" applyFont="1" applyFill="1" applyAlignment="1"/>
    <xf numFmtId="0" fontId="38" fillId="2" borderId="0" xfId="2" applyFont="1" applyFill="1" applyAlignment="1"/>
    <xf numFmtId="0" fontId="28" fillId="2" borderId="2" xfId="2" applyFont="1" applyFill="1" applyBorder="1"/>
    <xf numFmtId="0" fontId="28" fillId="2" borderId="15" xfId="2" applyFont="1" applyFill="1" applyBorder="1"/>
    <xf numFmtId="3" fontId="26" fillId="2" borderId="16" xfId="2" applyNumberFormat="1" applyFont="1" applyFill="1" applyBorder="1"/>
    <xf numFmtId="0" fontId="28" fillId="2" borderId="1" xfId="2" applyFont="1" applyFill="1" applyBorder="1"/>
    <xf numFmtId="0" fontId="43" fillId="2" borderId="0" xfId="2" applyFont="1" applyFill="1" applyAlignment="1">
      <alignment horizontal="center"/>
    </xf>
    <xf numFmtId="0" fontId="36" fillId="2" borderId="0" xfId="2" applyFont="1" applyFill="1" applyAlignment="1">
      <alignment horizontal="left"/>
    </xf>
    <xf numFmtId="0" fontId="2" fillId="2" borderId="0" xfId="2" applyFill="1" applyAlignment="1">
      <alignment horizontal="left"/>
    </xf>
    <xf numFmtId="164" fontId="2" fillId="2" borderId="11" xfId="2" applyNumberFormat="1" applyFont="1" applyFill="1" applyBorder="1" applyAlignment="1">
      <alignment horizontal="center" textRotation="180"/>
    </xf>
    <xf numFmtId="0" fontId="18" fillId="6" borderId="0" xfId="2" applyFont="1" applyFill="1" applyBorder="1" applyAlignment="1">
      <alignment horizontal="left"/>
    </xf>
    <xf numFmtId="164" fontId="2" fillId="2" borderId="0" xfId="2" applyNumberFormat="1" applyFont="1" applyFill="1" applyBorder="1" applyAlignment="1">
      <alignment horizontal="center"/>
    </xf>
    <xf numFmtId="0" fontId="26" fillId="2" borderId="0" xfId="2" applyFont="1" applyFill="1" applyAlignment="1">
      <alignment horizontal="center"/>
    </xf>
    <xf numFmtId="0" fontId="36" fillId="2" borderId="0" xfId="2" applyFont="1" applyFill="1" applyBorder="1" applyAlignment="1">
      <alignment horizontal="center"/>
    </xf>
    <xf numFmtId="3" fontId="37" fillId="2" borderId="0" xfId="2" applyNumberFormat="1" applyFont="1" applyFill="1" applyAlignment="1">
      <alignment horizontal="center"/>
    </xf>
    <xf numFmtId="0" fontId="26" fillId="2" borderId="6" xfId="6" applyFont="1" applyFill="1" applyBorder="1" applyAlignment="1">
      <alignment horizontal="center" wrapText="1"/>
    </xf>
    <xf numFmtId="0" fontId="26" fillId="2" borderId="6" xfId="4" applyFont="1" applyFill="1" applyBorder="1" applyAlignment="1">
      <alignment horizontal="center" wrapText="1"/>
    </xf>
    <xf numFmtId="0" fontId="26" fillId="2" borderId="6" xfId="5" applyFont="1" applyFill="1" applyBorder="1" applyAlignment="1">
      <alignment horizontal="center"/>
    </xf>
    <xf numFmtId="0" fontId="7" fillId="2" borderId="6" xfId="2" applyFont="1" applyFill="1" applyBorder="1" applyAlignment="1">
      <alignment horizontal="left"/>
    </xf>
    <xf numFmtId="0" fontId="7" fillId="6" borderId="7" xfId="2" applyFont="1" applyFill="1" applyBorder="1" applyAlignment="1">
      <alignment horizontal="left"/>
    </xf>
    <xf numFmtId="14" fontId="2" fillId="2" borderId="0" xfId="2" applyNumberFormat="1" applyFont="1" applyFill="1" applyBorder="1" applyAlignment="1"/>
    <xf numFmtId="0" fontId="26" fillId="2" borderId="6" xfId="7" applyFont="1" applyFill="1" applyBorder="1" applyAlignment="1">
      <alignment horizontal="center" wrapText="1"/>
    </xf>
    <xf numFmtId="14" fontId="28" fillId="2" borderId="6" xfId="2" applyNumberFormat="1" applyFont="1" applyFill="1" applyBorder="1" applyAlignment="1">
      <alignment horizontal="right"/>
    </xf>
    <xf numFmtId="3" fontId="26" fillId="2" borderId="6" xfId="2" applyNumberFormat="1" applyFont="1" applyFill="1" applyBorder="1" applyAlignment="1">
      <alignment horizontal="center"/>
    </xf>
    <xf numFmtId="0" fontId="26" fillId="2" borderId="6" xfId="2" applyFont="1" applyFill="1" applyBorder="1" applyAlignment="1">
      <alignment horizontal="center"/>
    </xf>
    <xf numFmtId="0" fontId="2" fillId="2" borderId="6" xfId="2" applyFill="1" applyBorder="1"/>
    <xf numFmtId="0" fontId="2" fillId="2" borderId="1" xfId="2" applyFill="1" applyBorder="1"/>
    <xf numFmtId="0" fontId="46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vertical="center" wrapText="1"/>
    </xf>
    <xf numFmtId="0" fontId="45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14" fontId="47" fillId="0" borderId="6" xfId="0" applyNumberFormat="1" applyFont="1" applyBorder="1" applyAlignment="1">
      <alignment horizontal="center" vertical="center" wrapText="1"/>
    </xf>
    <xf numFmtId="14" fontId="45" fillId="0" borderId="6" xfId="0" applyNumberFormat="1" applyFont="1" applyBorder="1" applyAlignment="1">
      <alignment horizontal="center" vertical="center" wrapText="1"/>
    </xf>
    <xf numFmtId="0" fontId="47" fillId="0" borderId="6" xfId="0" applyFont="1" applyBorder="1" applyAlignment="1">
      <alignment vertical="center" wrapText="1"/>
    </xf>
    <xf numFmtId="0" fontId="41" fillId="0" borderId="6" xfId="0" applyFont="1" applyBorder="1" applyAlignment="1">
      <alignment horizontal="center" vertical="center" wrapText="1"/>
    </xf>
    <xf numFmtId="0" fontId="2" fillId="2" borderId="10" xfId="2" applyFill="1" applyBorder="1"/>
    <xf numFmtId="0" fontId="2" fillId="2" borderId="2" xfId="2" applyFill="1" applyBorder="1"/>
    <xf numFmtId="0" fontId="0" fillId="0" borderId="6" xfId="0" applyBorder="1" applyAlignment="1">
      <alignment horizontal="center" vertical="center"/>
    </xf>
    <xf numFmtId="0" fontId="28" fillId="2" borderId="0" xfId="2" applyFont="1" applyFill="1" applyAlignment="1">
      <alignment horizontal="center"/>
    </xf>
    <xf numFmtId="0" fontId="26" fillId="2" borderId="0" xfId="2" applyFont="1" applyFill="1" applyAlignment="1">
      <alignment horizontal="center"/>
    </xf>
    <xf numFmtId="0" fontId="28" fillId="2" borderId="6" xfId="2" applyFont="1" applyFill="1" applyBorder="1" applyAlignment="1">
      <alignment horizontal="center"/>
    </xf>
    <xf numFmtId="0" fontId="26" fillId="2" borderId="3" xfId="2" applyFont="1" applyFill="1" applyBorder="1" applyAlignment="1">
      <alignment horizontal="center"/>
    </xf>
    <xf numFmtId="0" fontId="26" fillId="2" borderId="17" xfId="2" applyFont="1" applyFill="1" applyBorder="1" applyAlignment="1">
      <alignment horizontal="center"/>
    </xf>
    <xf numFmtId="0" fontId="28" fillId="2" borderId="6" xfId="2" applyFont="1" applyFill="1" applyBorder="1" applyAlignment="1">
      <alignment horizontal="center"/>
    </xf>
    <xf numFmtId="0" fontId="28" fillId="2" borderId="6" xfId="2" applyFont="1" applyFill="1" applyBorder="1" applyAlignment="1">
      <alignment horizontal="center"/>
    </xf>
    <xf numFmtId="0" fontId="26" fillId="2" borderId="0" xfId="2" applyFont="1" applyFill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" fillId="2" borderId="11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textRotation="180"/>
    </xf>
    <xf numFmtId="164" fontId="2" fillId="2" borderId="11" xfId="2" applyNumberFormat="1" applyFont="1" applyFill="1" applyBorder="1" applyAlignment="1">
      <alignment horizontal="center" textRotation="180"/>
    </xf>
    <xf numFmtId="164" fontId="2" fillId="2" borderId="12" xfId="2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12" fillId="11" borderId="10" xfId="2" applyFont="1" applyFill="1" applyBorder="1" applyAlignment="1">
      <alignment horizontal="center"/>
    </xf>
    <xf numFmtId="0" fontId="12" fillId="11" borderId="5" xfId="2" applyFont="1" applyFill="1" applyBorder="1" applyAlignment="1">
      <alignment horizontal="center"/>
    </xf>
    <xf numFmtId="43" fontId="15" fillId="13" borderId="10" xfId="3" applyFont="1" applyFill="1" applyBorder="1" applyAlignment="1">
      <alignment horizontal="center" wrapText="1"/>
    </xf>
    <xf numFmtId="43" fontId="15" fillId="13" borderId="5" xfId="3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/>
    </xf>
    <xf numFmtId="164" fontId="2" fillId="2" borderId="6" xfId="2" applyNumberFormat="1" applyFont="1" applyFill="1" applyBorder="1" applyAlignment="1">
      <alignment horizontal="center" textRotation="180"/>
    </xf>
    <xf numFmtId="2" fontId="9" fillId="2" borderId="13" xfId="2" applyNumberFormat="1" applyFont="1" applyFill="1" applyBorder="1" applyAlignment="1">
      <alignment horizontal="center"/>
    </xf>
    <xf numFmtId="0" fontId="26" fillId="2" borderId="0" xfId="2" applyFont="1" applyFill="1" applyBorder="1" applyAlignment="1">
      <alignment horizontal="left" vertical="center"/>
    </xf>
    <xf numFmtId="0" fontId="26" fillId="2" borderId="0" xfId="2" applyFont="1" applyFill="1" applyAlignment="1">
      <alignment horizontal="center"/>
    </xf>
    <xf numFmtId="0" fontId="28" fillId="2" borderId="0" xfId="2" applyFont="1" applyFill="1" applyAlignment="1">
      <alignment horizontal="center"/>
    </xf>
    <xf numFmtId="0" fontId="28" fillId="2" borderId="6" xfId="2" applyFont="1" applyFill="1" applyBorder="1" applyAlignment="1">
      <alignment horizontal="center"/>
    </xf>
    <xf numFmtId="0" fontId="26" fillId="2" borderId="6" xfId="2" applyFont="1" applyFill="1" applyBorder="1" applyAlignment="1">
      <alignment horizontal="center" vertical="center" wrapText="1"/>
    </xf>
    <xf numFmtId="0" fontId="26" fillId="2" borderId="6" xfId="7" applyFont="1" applyFill="1" applyBorder="1" applyAlignment="1">
      <alignment horizontal="center" vertical="center"/>
    </xf>
    <xf numFmtId="0" fontId="26" fillId="2" borderId="6" xfId="2" applyFont="1" applyFill="1" applyBorder="1" applyAlignment="1">
      <alignment horizontal="center" vertical="center"/>
    </xf>
    <xf numFmtId="0" fontId="40" fillId="2" borderId="0" xfId="2" applyFont="1" applyFill="1" applyBorder="1" applyAlignment="1">
      <alignment horizontal="center"/>
    </xf>
    <xf numFmtId="0" fontId="44" fillId="2" borderId="0" xfId="2" applyFont="1" applyFill="1" applyBorder="1" applyAlignment="1">
      <alignment horizontal="center"/>
    </xf>
    <xf numFmtId="0" fontId="26" fillId="2" borderId="6" xfId="4" applyFont="1" applyFill="1" applyBorder="1" applyAlignment="1">
      <alignment horizontal="center" vertical="center"/>
    </xf>
    <xf numFmtId="0" fontId="26" fillId="2" borderId="6" xfId="6" applyFont="1" applyFill="1" applyBorder="1" applyAlignment="1">
      <alignment horizontal="center" vertical="center" wrapText="1"/>
    </xf>
    <xf numFmtId="0" fontId="26" fillId="2" borderId="6" xfId="5" applyFont="1" applyFill="1" applyBorder="1" applyAlignment="1">
      <alignment horizontal="center" vertical="center"/>
    </xf>
    <xf numFmtId="3" fontId="26" fillId="2" borderId="6" xfId="2" applyNumberFormat="1" applyFont="1" applyFill="1" applyBorder="1" applyAlignment="1">
      <alignment horizontal="center" vertical="center" wrapText="1"/>
    </xf>
  </cellXfs>
  <cellStyles count="8">
    <cellStyle name="Accent5" xfId="7" builtinId="45"/>
    <cellStyle name="Bad" xfId="5" builtinId="27"/>
    <cellStyle name="Comma" xfId="1" builtinId="3"/>
    <cellStyle name="Comma 2" xfId="3"/>
    <cellStyle name="Good" xfId="4" builtinId="26"/>
    <cellStyle name="Neutral" xfId="6" builtinId="2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119"/>
  <sheetViews>
    <sheetView topLeftCell="A7" zoomScale="66" zoomScaleNormal="66" workbookViewId="0">
      <selection activeCell="L39" sqref="L39"/>
    </sheetView>
  </sheetViews>
  <sheetFormatPr defaultRowHeight="15"/>
  <cols>
    <col min="1" max="1" width="9" style="2"/>
    <col min="2" max="2" width="26.75" style="2" customWidth="1"/>
    <col min="3" max="3" width="14.625" style="2" customWidth="1"/>
    <col min="4" max="4" width="15.875" style="2" customWidth="1"/>
    <col min="5" max="5" width="16.75" style="2" customWidth="1"/>
    <col min="6" max="6" width="10.625" style="2" customWidth="1"/>
    <col min="7" max="16384" width="9" style="2"/>
  </cols>
  <sheetData>
    <row r="1" spans="1:177" ht="19.5" customHeight="1">
      <c r="A1" s="193"/>
      <c r="B1" s="193"/>
      <c r="C1" s="193"/>
      <c r="D1" s="193"/>
      <c r="E1" s="193"/>
      <c r="F1" s="20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177" ht="0.75" customHeight="1">
      <c r="A2" s="194"/>
      <c r="B2" s="194"/>
      <c r="C2" s="194"/>
      <c r="D2" s="194"/>
      <c r="E2" s="194"/>
      <c r="F2" s="20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177" ht="20.25" customHeight="1">
      <c r="A3" s="195">
        <v>1</v>
      </c>
      <c r="B3" s="196" t="s">
        <v>73</v>
      </c>
      <c r="C3" s="197" t="s">
        <v>74</v>
      </c>
      <c r="D3" s="198" t="s">
        <v>75</v>
      </c>
      <c r="E3" s="197" t="s">
        <v>76</v>
      </c>
      <c r="F3" s="197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177" ht="20.25" customHeight="1">
      <c r="A4" s="195">
        <v>2</v>
      </c>
      <c r="B4" s="196" t="s">
        <v>77</v>
      </c>
      <c r="C4" s="199">
        <v>29779</v>
      </c>
      <c r="D4" s="198" t="s">
        <v>78</v>
      </c>
      <c r="E4" s="198" t="s">
        <v>79</v>
      </c>
      <c r="F4" s="197">
        <v>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177" ht="20.25" customHeight="1">
      <c r="A5" s="195">
        <v>3</v>
      </c>
      <c r="B5" s="196" t="s">
        <v>80</v>
      </c>
      <c r="C5" s="198" t="s">
        <v>81</v>
      </c>
      <c r="D5" s="198" t="s">
        <v>78</v>
      </c>
      <c r="E5" s="198" t="s">
        <v>82</v>
      </c>
      <c r="F5" s="197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177" ht="20.25" customHeight="1">
      <c r="A6" s="195">
        <v>4</v>
      </c>
      <c r="B6" s="196" t="s">
        <v>83</v>
      </c>
      <c r="C6" s="199">
        <v>32362</v>
      </c>
      <c r="D6" s="198" t="s">
        <v>84</v>
      </c>
      <c r="E6" s="198" t="s">
        <v>85</v>
      </c>
      <c r="F6" s="197">
        <v>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177" ht="20.25" customHeight="1">
      <c r="A7" s="195">
        <v>5</v>
      </c>
      <c r="B7" s="196" t="s">
        <v>86</v>
      </c>
      <c r="C7" s="200">
        <v>33701</v>
      </c>
      <c r="D7" s="198" t="s">
        <v>87</v>
      </c>
      <c r="E7" s="197" t="s">
        <v>88</v>
      </c>
      <c r="F7" s="19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177" ht="20.25" customHeight="1">
      <c r="A8" s="195">
        <v>6</v>
      </c>
      <c r="B8" s="196" t="s">
        <v>89</v>
      </c>
      <c r="C8" s="200">
        <v>32180</v>
      </c>
      <c r="D8" s="198" t="s">
        <v>90</v>
      </c>
      <c r="E8" s="197" t="s">
        <v>91</v>
      </c>
      <c r="F8" s="19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177" ht="20.25" customHeight="1">
      <c r="A9" s="195">
        <v>7</v>
      </c>
      <c r="B9" s="196" t="s">
        <v>92</v>
      </c>
      <c r="C9" s="198" t="s">
        <v>93</v>
      </c>
      <c r="D9" s="198" t="s">
        <v>94</v>
      </c>
      <c r="E9" s="198" t="s">
        <v>95</v>
      </c>
      <c r="F9" s="19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177" ht="20.25" customHeight="1">
      <c r="A10" s="195">
        <v>8</v>
      </c>
      <c r="B10" s="196" t="s">
        <v>96</v>
      </c>
      <c r="C10" s="199">
        <v>30469</v>
      </c>
      <c r="D10" s="198" t="s">
        <v>94</v>
      </c>
      <c r="E10" s="198" t="s">
        <v>97</v>
      </c>
      <c r="F10" s="197">
        <v>1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spans="1:177" ht="20.25" customHeight="1">
      <c r="A11" s="195">
        <v>9</v>
      </c>
      <c r="B11" s="196" t="s">
        <v>98</v>
      </c>
      <c r="C11" s="199">
        <v>33148</v>
      </c>
      <c r="D11" s="198" t="s">
        <v>94</v>
      </c>
      <c r="E11" s="198" t="s">
        <v>99</v>
      </c>
      <c r="F11" s="197">
        <v>1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spans="1:177" ht="20.25" customHeight="1">
      <c r="A12" s="195">
        <v>10</v>
      </c>
      <c r="B12" s="196" t="s">
        <v>100</v>
      </c>
      <c r="C12" s="198" t="s">
        <v>101</v>
      </c>
      <c r="D12" s="198" t="s">
        <v>94</v>
      </c>
      <c r="E12" s="198" t="s">
        <v>102</v>
      </c>
      <c r="F12" s="197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spans="1:177" s="94" customFormat="1" ht="20.25" customHeight="1">
      <c r="A13" s="195">
        <v>11</v>
      </c>
      <c r="B13" s="196" t="s">
        <v>103</v>
      </c>
      <c r="C13" s="199">
        <v>33188</v>
      </c>
      <c r="D13" s="198" t="s">
        <v>94</v>
      </c>
      <c r="E13" s="198" t="s">
        <v>104</v>
      </c>
      <c r="F13" s="197">
        <v>1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</row>
    <row r="14" spans="1:177" s="94" customFormat="1" ht="20.25" customHeight="1">
      <c r="A14" s="195">
        <v>12</v>
      </c>
      <c r="B14" s="196" t="s">
        <v>105</v>
      </c>
      <c r="C14" s="199">
        <v>32908</v>
      </c>
      <c r="D14" s="198" t="s">
        <v>94</v>
      </c>
      <c r="E14" s="198" t="s">
        <v>106</v>
      </c>
      <c r="F14" s="197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</row>
    <row r="15" spans="1:177" s="94" customFormat="1" ht="20.25" customHeight="1">
      <c r="A15" s="195">
        <v>13</v>
      </c>
      <c r="B15" s="196" t="s">
        <v>80</v>
      </c>
      <c r="C15" s="199">
        <v>33885</v>
      </c>
      <c r="D15" s="198" t="s">
        <v>94</v>
      </c>
      <c r="E15" s="198" t="s">
        <v>107</v>
      </c>
      <c r="F15" s="197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</row>
    <row r="16" spans="1:177" s="94" customFormat="1" ht="20.25" customHeight="1">
      <c r="A16" s="195">
        <v>14</v>
      </c>
      <c r="B16" s="196" t="s">
        <v>108</v>
      </c>
      <c r="C16" s="199">
        <v>33882</v>
      </c>
      <c r="D16" s="198" t="s">
        <v>94</v>
      </c>
      <c r="E16" s="198" t="s">
        <v>109</v>
      </c>
      <c r="F16" s="197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</row>
    <row r="17" spans="1:177" s="94" customFormat="1" ht="20.25" customHeight="1">
      <c r="A17" s="195">
        <v>15</v>
      </c>
      <c r="B17" s="196" t="s">
        <v>110</v>
      </c>
      <c r="C17" s="198" t="s">
        <v>111</v>
      </c>
      <c r="D17" s="198" t="s">
        <v>94</v>
      </c>
      <c r="E17" s="198" t="s">
        <v>112</v>
      </c>
      <c r="F17" s="197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</row>
    <row r="18" spans="1:177" s="94" customFormat="1" ht="20.25" customHeight="1">
      <c r="A18" s="195">
        <v>16</v>
      </c>
      <c r="B18" s="196" t="s">
        <v>113</v>
      </c>
      <c r="C18" s="198" t="s">
        <v>114</v>
      </c>
      <c r="D18" s="198" t="s">
        <v>94</v>
      </c>
      <c r="E18" s="198" t="s">
        <v>115</v>
      </c>
      <c r="F18" s="197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</row>
    <row r="19" spans="1:177" s="95" customFormat="1" ht="20.25" customHeight="1">
      <c r="A19" s="195">
        <v>17</v>
      </c>
      <c r="B19" s="196" t="s">
        <v>116</v>
      </c>
      <c r="C19" s="198" t="s">
        <v>117</v>
      </c>
      <c r="D19" s="198" t="s">
        <v>94</v>
      </c>
      <c r="E19" s="198" t="s">
        <v>118</v>
      </c>
      <c r="F19" s="197">
        <v>1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</row>
    <row r="20" spans="1:177" s="95" customFormat="1" ht="20.25" customHeight="1">
      <c r="A20" s="195">
        <v>18</v>
      </c>
      <c r="B20" s="196" t="s">
        <v>119</v>
      </c>
      <c r="C20" s="198" t="s">
        <v>120</v>
      </c>
      <c r="D20" s="198" t="s">
        <v>94</v>
      </c>
      <c r="E20" s="198" t="s">
        <v>121</v>
      </c>
      <c r="F20" s="197">
        <v>1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</row>
    <row r="21" spans="1:177" s="95" customFormat="1" ht="20.25" customHeight="1">
      <c r="A21" s="195">
        <v>19</v>
      </c>
      <c r="B21" s="196" t="s">
        <v>122</v>
      </c>
      <c r="C21" s="198" t="s">
        <v>123</v>
      </c>
      <c r="D21" s="198" t="s">
        <v>94</v>
      </c>
      <c r="E21" s="198" t="s">
        <v>124</v>
      </c>
      <c r="F21" s="197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</row>
    <row r="22" spans="1:177" s="95" customFormat="1" ht="20.25" customHeight="1">
      <c r="A22" s="195">
        <v>20</v>
      </c>
      <c r="B22" s="196" t="s">
        <v>125</v>
      </c>
      <c r="C22" s="199">
        <v>30936</v>
      </c>
      <c r="D22" s="198" t="s">
        <v>94</v>
      </c>
      <c r="E22" s="198" t="s">
        <v>126</v>
      </c>
      <c r="F22" s="197">
        <v>1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</row>
    <row r="23" spans="1:177" s="95" customFormat="1" ht="20.25" customHeight="1">
      <c r="A23" s="195">
        <v>21</v>
      </c>
      <c r="B23" s="196" t="s">
        <v>127</v>
      </c>
      <c r="C23" s="198" t="s">
        <v>128</v>
      </c>
      <c r="D23" s="198" t="s">
        <v>94</v>
      </c>
      <c r="E23" s="198" t="s">
        <v>129</v>
      </c>
      <c r="F23" s="197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</row>
    <row r="24" spans="1:177" s="95" customFormat="1" ht="20.25" customHeight="1">
      <c r="A24" s="195">
        <v>22</v>
      </c>
      <c r="B24" s="196" t="s">
        <v>130</v>
      </c>
      <c r="C24" s="199">
        <v>32701</v>
      </c>
      <c r="D24" s="198" t="s">
        <v>94</v>
      </c>
      <c r="E24" s="198" t="s">
        <v>131</v>
      </c>
      <c r="F24" s="197">
        <v>1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</row>
    <row r="25" spans="1:177" s="95" customFormat="1" ht="20.25" customHeight="1">
      <c r="A25" s="195">
        <v>23</v>
      </c>
      <c r="B25" s="196" t="s">
        <v>132</v>
      </c>
      <c r="C25" s="199">
        <v>33092</v>
      </c>
      <c r="D25" s="198" t="s">
        <v>94</v>
      </c>
      <c r="E25" s="198" t="s">
        <v>133</v>
      </c>
      <c r="F25" s="197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</row>
    <row r="26" spans="1:177" s="95" customFormat="1" ht="20.25" customHeight="1">
      <c r="A26" s="195">
        <v>24</v>
      </c>
      <c r="B26" s="196" t="s">
        <v>134</v>
      </c>
      <c r="C26" s="198" t="s">
        <v>135</v>
      </c>
      <c r="D26" s="198" t="s">
        <v>94</v>
      </c>
      <c r="E26" s="198" t="s">
        <v>136</v>
      </c>
      <c r="F26" s="197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</row>
    <row r="27" spans="1:177" s="95" customFormat="1" ht="20.25" customHeight="1">
      <c r="A27" s="195">
        <v>25</v>
      </c>
      <c r="B27" s="196" t="s">
        <v>137</v>
      </c>
      <c r="C27" s="200">
        <v>28683</v>
      </c>
      <c r="D27" s="198" t="s">
        <v>94</v>
      </c>
      <c r="E27" s="197" t="s">
        <v>138</v>
      </c>
      <c r="F27" s="197">
        <v>1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</row>
    <row r="28" spans="1:177" s="95" customFormat="1" ht="20.25" customHeight="1">
      <c r="A28" s="195">
        <v>26</v>
      </c>
      <c r="B28" s="201" t="s">
        <v>139</v>
      </c>
      <c r="C28" s="199">
        <v>34856</v>
      </c>
      <c r="D28" s="198" t="s">
        <v>94</v>
      </c>
      <c r="E28" s="198" t="s">
        <v>140</v>
      </c>
      <c r="F28" s="197">
        <v>1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</row>
    <row r="29" spans="1:177" ht="20.25" customHeight="1">
      <c r="A29" s="195">
        <v>27</v>
      </c>
      <c r="B29" s="201" t="s">
        <v>141</v>
      </c>
      <c r="C29" s="199">
        <v>35256</v>
      </c>
      <c r="D29" s="198" t="s">
        <v>94</v>
      </c>
      <c r="E29" s="198" t="s">
        <v>142</v>
      </c>
      <c r="F29" s="197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</row>
    <row r="30" spans="1:177" ht="20.25" customHeight="1">
      <c r="A30" s="195">
        <v>28</v>
      </c>
      <c r="B30" s="201" t="s">
        <v>143</v>
      </c>
      <c r="C30" s="199">
        <v>33645</v>
      </c>
      <c r="D30" s="198" t="s">
        <v>94</v>
      </c>
      <c r="E30" s="198" t="s">
        <v>144</v>
      </c>
      <c r="F30" s="197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</row>
    <row r="31" spans="1:177" ht="20.25" customHeight="1">
      <c r="A31" s="195">
        <v>29</v>
      </c>
      <c r="B31" s="201" t="s">
        <v>145</v>
      </c>
      <c r="C31" s="199">
        <v>32847</v>
      </c>
      <c r="D31" s="198" t="s">
        <v>94</v>
      </c>
      <c r="E31" s="198" t="s">
        <v>146</v>
      </c>
      <c r="F31" s="197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</row>
    <row r="32" spans="1:177" ht="20.25" customHeight="1">
      <c r="A32" s="195">
        <v>30</v>
      </c>
      <c r="B32" s="201" t="s">
        <v>147</v>
      </c>
      <c r="C32" s="199">
        <v>35863</v>
      </c>
      <c r="D32" s="198" t="s">
        <v>94</v>
      </c>
      <c r="E32" s="198" t="s">
        <v>148</v>
      </c>
      <c r="F32" s="197">
        <v>1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</row>
    <row r="33" spans="1:177" ht="20.25" customHeight="1">
      <c r="A33" s="195">
        <v>31</v>
      </c>
      <c r="B33" s="201" t="s">
        <v>149</v>
      </c>
      <c r="C33" s="198" t="s">
        <v>150</v>
      </c>
      <c r="D33" s="198" t="s">
        <v>94</v>
      </c>
      <c r="E33" s="198" t="s">
        <v>151</v>
      </c>
      <c r="F33" s="19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</row>
    <row r="34" spans="1:177" ht="20.25" customHeight="1">
      <c r="A34" s="195">
        <v>32</v>
      </c>
      <c r="B34" s="201" t="s">
        <v>152</v>
      </c>
      <c r="C34" s="198" t="s">
        <v>153</v>
      </c>
      <c r="D34" s="198" t="s">
        <v>94</v>
      </c>
      <c r="E34" s="198" t="s">
        <v>154</v>
      </c>
      <c r="F34" s="197">
        <v>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</row>
    <row r="35" spans="1:177" ht="20.25" customHeight="1">
      <c r="A35" s="195">
        <v>33</v>
      </c>
      <c r="B35" s="201" t="s">
        <v>155</v>
      </c>
      <c r="C35" s="199">
        <v>35006</v>
      </c>
      <c r="D35" s="198" t="s">
        <v>94</v>
      </c>
      <c r="E35" s="198" t="s">
        <v>156</v>
      </c>
      <c r="F35" s="19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</row>
    <row r="36" spans="1:177" ht="20.25" customHeight="1">
      <c r="A36" s="195">
        <v>34</v>
      </c>
      <c r="B36" s="201" t="s">
        <v>157</v>
      </c>
      <c r="C36" s="198" t="s">
        <v>158</v>
      </c>
      <c r="D36" s="198" t="s">
        <v>94</v>
      </c>
      <c r="E36" s="198" t="s">
        <v>159</v>
      </c>
      <c r="F36" s="19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</row>
    <row r="37" spans="1:177" ht="20.25" customHeight="1">
      <c r="A37" s="195">
        <v>35</v>
      </c>
      <c r="B37" s="201" t="s">
        <v>160</v>
      </c>
      <c r="C37" s="199">
        <v>35772</v>
      </c>
      <c r="D37" s="198" t="s">
        <v>94</v>
      </c>
      <c r="E37" s="198" t="s">
        <v>161</v>
      </c>
      <c r="F37" s="19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spans="1:177" ht="20.25" customHeight="1">
      <c r="A38" s="195">
        <v>36</v>
      </c>
      <c r="B38" s="201" t="s">
        <v>162</v>
      </c>
      <c r="C38" s="199">
        <v>35075</v>
      </c>
      <c r="D38" s="198" t="s">
        <v>94</v>
      </c>
      <c r="E38" s="198" t="s">
        <v>163</v>
      </c>
      <c r="F38" s="197">
        <v>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spans="1:177" ht="20.25" customHeight="1">
      <c r="A39" s="195">
        <v>37</v>
      </c>
      <c r="B39" s="201" t="s">
        <v>164</v>
      </c>
      <c r="C39" s="198" t="s">
        <v>165</v>
      </c>
      <c r="D39" s="198" t="s">
        <v>94</v>
      </c>
      <c r="E39" s="198" t="s">
        <v>166</v>
      </c>
      <c r="F39" s="19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spans="1:177" ht="20.25" customHeight="1">
      <c r="A40" s="195">
        <v>38</v>
      </c>
      <c r="B40" s="201" t="s">
        <v>167</v>
      </c>
      <c r="C40" s="199">
        <v>35856</v>
      </c>
      <c r="D40" s="198" t="s">
        <v>94</v>
      </c>
      <c r="E40" s="197" t="s">
        <v>168</v>
      </c>
      <c r="F40" s="19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spans="1:177" ht="20.25" customHeight="1">
      <c r="A41" s="195">
        <v>39</v>
      </c>
      <c r="B41" s="201" t="s">
        <v>169</v>
      </c>
      <c r="C41" s="199">
        <v>36138</v>
      </c>
      <c r="D41" s="198" t="s">
        <v>94</v>
      </c>
      <c r="E41" s="197" t="s">
        <v>170</v>
      </c>
      <c r="F41" s="19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spans="1:177" ht="20.25" customHeight="1">
      <c r="A42" s="195">
        <v>40</v>
      </c>
      <c r="B42" s="201" t="s">
        <v>171</v>
      </c>
      <c r="C42" s="198" t="s">
        <v>172</v>
      </c>
      <c r="D42" s="198" t="s">
        <v>94</v>
      </c>
      <c r="E42" s="197" t="s">
        <v>173</v>
      </c>
      <c r="F42" s="19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spans="1:177" ht="20.25" customHeight="1">
      <c r="A43" s="195">
        <v>41</v>
      </c>
      <c r="B43" s="196" t="s">
        <v>174</v>
      </c>
      <c r="C43" s="198" t="s">
        <v>175</v>
      </c>
      <c r="D43" s="198" t="s">
        <v>176</v>
      </c>
      <c r="E43" s="198" t="s">
        <v>177</v>
      </c>
      <c r="F43" s="19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1:177" ht="20.25" customHeight="1">
      <c r="A44" s="195">
        <v>42</v>
      </c>
      <c r="B44" s="196" t="s">
        <v>178</v>
      </c>
      <c r="C44" s="198" t="s">
        <v>179</v>
      </c>
      <c r="D44" s="198" t="s">
        <v>176</v>
      </c>
      <c r="E44" s="198" t="s">
        <v>180</v>
      </c>
      <c r="F44" s="19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spans="1:177" ht="20.25" customHeight="1">
      <c r="A45" s="195">
        <v>43</v>
      </c>
      <c r="B45" s="196" t="s">
        <v>181</v>
      </c>
      <c r="C45" s="199">
        <v>28836</v>
      </c>
      <c r="D45" s="198" t="s">
        <v>176</v>
      </c>
      <c r="E45" s="198" t="s">
        <v>182</v>
      </c>
      <c r="F45" s="197">
        <v>1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spans="1:177" ht="20.25" customHeight="1">
      <c r="A46" s="195">
        <v>44</v>
      </c>
      <c r="B46" s="196" t="s">
        <v>183</v>
      </c>
      <c r="C46" s="198" t="s">
        <v>184</v>
      </c>
      <c r="D46" s="198" t="s">
        <v>176</v>
      </c>
      <c r="E46" s="198" t="s">
        <v>185</v>
      </c>
      <c r="F46" s="19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spans="1:177" ht="20.25" customHeight="1">
      <c r="A47" s="195">
        <v>45</v>
      </c>
      <c r="B47" s="196" t="s">
        <v>186</v>
      </c>
      <c r="C47" s="198" t="s">
        <v>187</v>
      </c>
      <c r="D47" s="198" t="s">
        <v>176</v>
      </c>
      <c r="E47" s="198" t="s">
        <v>188</v>
      </c>
      <c r="F47" s="19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spans="1:177" ht="20.25" customHeight="1">
      <c r="A48" s="195">
        <v>46</v>
      </c>
      <c r="B48" s="201" t="s">
        <v>189</v>
      </c>
      <c r="C48" s="199">
        <v>30902</v>
      </c>
      <c r="D48" s="198" t="s">
        <v>176</v>
      </c>
      <c r="E48" s="198" t="s">
        <v>190</v>
      </c>
      <c r="F48" s="197">
        <v>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spans="1:70" ht="20.25" customHeight="1">
      <c r="A49" s="195">
        <v>47</v>
      </c>
      <c r="B49" s="201" t="s">
        <v>191</v>
      </c>
      <c r="C49" s="199">
        <v>32479</v>
      </c>
      <c r="D49" s="198" t="s">
        <v>176</v>
      </c>
      <c r="E49" s="198" t="s">
        <v>192</v>
      </c>
      <c r="F49" s="19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spans="1:70" ht="20.25" customHeight="1">
      <c r="A50" s="195">
        <v>48</v>
      </c>
      <c r="B50" s="201" t="s">
        <v>193</v>
      </c>
      <c r="C50" s="198" t="s">
        <v>194</v>
      </c>
      <c r="D50" s="198" t="s">
        <v>176</v>
      </c>
      <c r="E50" s="198" t="s">
        <v>195</v>
      </c>
      <c r="F50" s="19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spans="1:70" ht="20.25" customHeight="1">
      <c r="A51" s="195">
        <v>49</v>
      </c>
      <c r="B51" s="201" t="s">
        <v>196</v>
      </c>
      <c r="C51" s="199">
        <v>31028</v>
      </c>
      <c r="D51" s="198" t="s">
        <v>176</v>
      </c>
      <c r="E51" s="198" t="s">
        <v>197</v>
      </c>
      <c r="F51" s="19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spans="1:70" ht="20.25" customHeight="1">
      <c r="A52" s="195">
        <v>50</v>
      </c>
      <c r="B52" s="201" t="s">
        <v>198</v>
      </c>
      <c r="C52" s="198" t="s">
        <v>199</v>
      </c>
      <c r="D52" s="198" t="s">
        <v>176</v>
      </c>
      <c r="E52" s="198" t="s">
        <v>200</v>
      </c>
      <c r="F52" s="197">
        <v>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spans="1:70" ht="20.25" customHeight="1">
      <c r="A53" s="202">
        <v>51</v>
      </c>
      <c r="B53" s="196" t="s">
        <v>201</v>
      </c>
      <c r="C53" s="197" t="s">
        <v>202</v>
      </c>
      <c r="D53" s="198" t="s">
        <v>176</v>
      </c>
      <c r="E53" s="197" t="s">
        <v>203</v>
      </c>
      <c r="F53" s="19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spans="1:70" ht="20.25" customHeight="1">
      <c r="A54" s="195">
        <v>52</v>
      </c>
      <c r="B54" s="196" t="s">
        <v>204</v>
      </c>
      <c r="C54" s="197" t="s">
        <v>205</v>
      </c>
      <c r="D54" s="198" t="s">
        <v>176</v>
      </c>
      <c r="E54" s="197" t="s">
        <v>206</v>
      </c>
      <c r="F54" s="19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spans="1:70" ht="20.25" customHeight="1">
      <c r="A55" s="195">
        <v>53</v>
      </c>
      <c r="B55" s="196" t="s">
        <v>207</v>
      </c>
      <c r="C55" s="197" t="s">
        <v>208</v>
      </c>
      <c r="D55" s="198" t="s">
        <v>209</v>
      </c>
      <c r="E55" s="197" t="s">
        <v>210</v>
      </c>
      <c r="F55" s="19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spans="1:70" ht="20.25" customHeight="1">
      <c r="A56" s="195">
        <v>54</v>
      </c>
      <c r="B56" s="196" t="s">
        <v>211</v>
      </c>
      <c r="C56" s="200">
        <v>26362</v>
      </c>
      <c r="D56" s="198" t="s">
        <v>209</v>
      </c>
      <c r="E56" s="197" t="s">
        <v>212</v>
      </c>
      <c r="F56" s="19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spans="1:70" ht="20.25" customHeight="1">
      <c r="A57" s="195">
        <v>55</v>
      </c>
      <c r="B57" s="196" t="s">
        <v>213</v>
      </c>
      <c r="C57" s="200">
        <v>23660</v>
      </c>
      <c r="D57" s="198" t="s">
        <v>209</v>
      </c>
      <c r="E57" s="197" t="s">
        <v>214</v>
      </c>
      <c r="F57" s="19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spans="1:70" ht="29.25" customHeight="1">
      <c r="A58" s="214"/>
      <c r="B58" s="215"/>
      <c r="C58" s="215"/>
      <c r="D58" s="215"/>
      <c r="E58" s="216"/>
      <c r="F58" s="205">
        <f xml:space="preserve"> SUM(F3:F57)</f>
        <v>18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spans="1:7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1: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</row>
    <row r="71" spans="1:7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</row>
    <row r="72" spans="1:7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1:7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1:7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1:7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1:7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1:7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1:7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1:7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</row>
    <row r="80" spans="1:7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</row>
    <row r="81" spans="1:7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1:7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</row>
    <row r="83" spans="1:7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1:7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1:7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1:7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1:7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1:7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1:7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1:7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1:7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</row>
    <row r="92" spans="1:7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</row>
    <row r="93" spans="1:7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</row>
    <row r="94" spans="1:7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1:7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</row>
    <row r="96" spans="1:7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</row>
    <row r="97" spans="1:7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</row>
    <row r="98" spans="1:7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</row>
    <row r="99" spans="1:7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</row>
    <row r="100" spans="1:7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</row>
    <row r="101" spans="1:7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</row>
    <row r="102" spans="1:7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</row>
    <row r="103" spans="1:7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</row>
    <row r="104" spans="1:7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</row>
    <row r="105" spans="1:70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</row>
    <row r="106" spans="1:70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</row>
    <row r="107" spans="1:70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1:7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</row>
    <row r="109" spans="1:70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1:7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1:70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</row>
    <row r="112" spans="1:7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</row>
    <row r="113" spans="1:70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</row>
    <row r="114" spans="1:70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</row>
    <row r="115" spans="1:70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</row>
    <row r="116" spans="1:70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</row>
    <row r="117" spans="1:70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</row>
    <row r="118" spans="1:70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1:70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</row>
  </sheetData>
  <mergeCells count="1">
    <mergeCell ref="A58:E58"/>
  </mergeCells>
  <pageMargins left="0.25" right="0.2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03"/>
  <sheetViews>
    <sheetView view="pageBreakPreview" zoomScale="89" zoomScaleNormal="100" zoomScaleSheetLayoutView="89" workbookViewId="0">
      <selection activeCell="E6" sqref="E6:E22"/>
    </sheetView>
  </sheetViews>
  <sheetFormatPr defaultRowHeight="15"/>
  <cols>
    <col min="1" max="1" width="4.125" style="9" customWidth="1"/>
    <col min="2" max="2" width="2.75" style="9" customWidth="1"/>
    <col min="3" max="3" width="4.125" style="9" customWidth="1"/>
    <col min="4" max="4" width="5.875" style="9" customWidth="1"/>
    <col min="5" max="5" width="5.625" style="11" customWidth="1"/>
    <col min="6" max="6" width="4.25" style="11" customWidth="1"/>
    <col min="7" max="7" width="5.75" style="11" customWidth="1"/>
    <col min="8" max="9" width="5.125" style="14" customWidth="1"/>
    <col min="10" max="10" width="5.875" style="92" customWidth="1"/>
    <col min="11" max="11" width="5" style="92" customWidth="1"/>
    <col min="12" max="12" width="6.25" style="14" customWidth="1"/>
    <col min="13" max="13" width="7.125" style="14" customWidth="1"/>
    <col min="14" max="14" width="5.875" style="14" customWidth="1"/>
    <col min="15" max="15" width="4" style="14" customWidth="1"/>
    <col min="16" max="16" width="7.125" style="14" customWidth="1"/>
    <col min="17" max="17" width="5.125" style="14" customWidth="1"/>
    <col min="18" max="18" width="5.5" style="14" customWidth="1"/>
    <col min="19" max="19" width="5.75" style="14" customWidth="1"/>
    <col min="20" max="20" width="6.875" style="16" customWidth="1"/>
    <col min="21" max="21" width="3.5" style="16" customWidth="1"/>
    <col min="22" max="22" width="4.875" style="16" customWidth="1"/>
    <col min="23" max="23" width="4.125" style="16" customWidth="1"/>
    <col min="24" max="24" width="6" style="9" customWidth="1"/>
    <col min="25" max="25" width="4.375" style="9" customWidth="1"/>
    <col min="26" max="27" width="5.25" style="14" customWidth="1"/>
    <col min="28" max="28" width="5.125" style="14" customWidth="1"/>
    <col min="29" max="29" width="6.125" style="17" customWidth="1"/>
    <col min="30" max="30" width="4.125" style="17" customWidth="1"/>
    <col min="31" max="31" width="6.125" style="17" customWidth="1"/>
    <col min="32" max="32" width="4.375" style="17" customWidth="1"/>
    <col min="33" max="33" width="4.625" style="9" customWidth="1"/>
    <col min="34" max="34" width="6.125" style="9" customWidth="1"/>
    <col min="35" max="275" width="9" style="9"/>
    <col min="276" max="276" width="4.75" style="9" customWidth="1"/>
    <col min="277" max="277" width="5.875" style="9" customWidth="1"/>
    <col min="278" max="278" width="3.5" style="9" customWidth="1"/>
    <col min="279" max="279" width="9" style="9" customWidth="1"/>
    <col min="280" max="280" width="7.5" style="9" customWidth="1"/>
    <col min="281" max="281" width="8.25" style="9" customWidth="1"/>
    <col min="282" max="282" width="6.375" style="9" customWidth="1"/>
    <col min="283" max="283" width="9" style="9"/>
    <col min="284" max="284" width="7.75" style="9" customWidth="1"/>
    <col min="285" max="285" width="7.25" style="9" customWidth="1"/>
    <col min="286" max="286" width="9.375" style="9" customWidth="1"/>
    <col min="287" max="287" width="7.25" style="9" customWidth="1"/>
    <col min="288" max="288" width="6.375" style="9" customWidth="1"/>
    <col min="289" max="289" width="8.5" style="9" customWidth="1"/>
    <col min="290" max="290" width="7.875" style="9" customWidth="1"/>
    <col min="291" max="531" width="9" style="9"/>
    <col min="532" max="532" width="4.75" style="9" customWidth="1"/>
    <col min="533" max="533" width="5.875" style="9" customWidth="1"/>
    <col min="534" max="534" width="3.5" style="9" customWidth="1"/>
    <col min="535" max="535" width="9" style="9" customWidth="1"/>
    <col min="536" max="536" width="7.5" style="9" customWidth="1"/>
    <col min="537" max="537" width="8.25" style="9" customWidth="1"/>
    <col min="538" max="538" width="6.375" style="9" customWidth="1"/>
    <col min="539" max="539" width="9" style="9"/>
    <col min="540" max="540" width="7.75" style="9" customWidth="1"/>
    <col min="541" max="541" width="7.25" style="9" customWidth="1"/>
    <col min="542" max="542" width="9.375" style="9" customWidth="1"/>
    <col min="543" max="543" width="7.25" style="9" customWidth="1"/>
    <col min="544" max="544" width="6.375" style="9" customWidth="1"/>
    <col min="545" max="545" width="8.5" style="9" customWidth="1"/>
    <col min="546" max="546" width="7.875" style="9" customWidth="1"/>
    <col min="547" max="787" width="9" style="9"/>
    <col min="788" max="788" width="4.75" style="9" customWidth="1"/>
    <col min="789" max="789" width="5.875" style="9" customWidth="1"/>
    <col min="790" max="790" width="3.5" style="9" customWidth="1"/>
    <col min="791" max="791" width="9" style="9" customWidth="1"/>
    <col min="792" max="792" width="7.5" style="9" customWidth="1"/>
    <col min="793" max="793" width="8.25" style="9" customWidth="1"/>
    <col min="794" max="794" width="6.375" style="9" customWidth="1"/>
    <col min="795" max="795" width="9" style="9"/>
    <col min="796" max="796" width="7.75" style="9" customWidth="1"/>
    <col min="797" max="797" width="7.25" style="9" customWidth="1"/>
    <col min="798" max="798" width="9.375" style="9" customWidth="1"/>
    <col min="799" max="799" width="7.25" style="9" customWidth="1"/>
    <col min="800" max="800" width="6.375" style="9" customWidth="1"/>
    <col min="801" max="801" width="8.5" style="9" customWidth="1"/>
    <col min="802" max="802" width="7.875" style="9" customWidth="1"/>
    <col min="803" max="1043" width="9" style="9"/>
    <col min="1044" max="1044" width="4.75" style="9" customWidth="1"/>
    <col min="1045" max="1045" width="5.875" style="9" customWidth="1"/>
    <col min="1046" max="1046" width="3.5" style="9" customWidth="1"/>
    <col min="1047" max="1047" width="9" style="9" customWidth="1"/>
    <col min="1048" max="1048" width="7.5" style="9" customWidth="1"/>
    <col min="1049" max="1049" width="8.25" style="9" customWidth="1"/>
    <col min="1050" max="1050" width="6.375" style="9" customWidth="1"/>
    <col min="1051" max="1051" width="9" style="9"/>
    <col min="1052" max="1052" width="7.75" style="9" customWidth="1"/>
    <col min="1053" max="1053" width="7.25" style="9" customWidth="1"/>
    <col min="1054" max="1054" width="9.375" style="9" customWidth="1"/>
    <col min="1055" max="1055" width="7.25" style="9" customWidth="1"/>
    <col min="1056" max="1056" width="6.375" style="9" customWidth="1"/>
    <col min="1057" max="1057" width="8.5" style="9" customWidth="1"/>
    <col min="1058" max="1058" width="7.875" style="9" customWidth="1"/>
    <col min="1059" max="1299" width="9" style="9"/>
    <col min="1300" max="1300" width="4.75" style="9" customWidth="1"/>
    <col min="1301" max="1301" width="5.875" style="9" customWidth="1"/>
    <col min="1302" max="1302" width="3.5" style="9" customWidth="1"/>
    <col min="1303" max="1303" width="9" style="9" customWidth="1"/>
    <col min="1304" max="1304" width="7.5" style="9" customWidth="1"/>
    <col min="1305" max="1305" width="8.25" style="9" customWidth="1"/>
    <col min="1306" max="1306" width="6.375" style="9" customWidth="1"/>
    <col min="1307" max="1307" width="9" style="9"/>
    <col min="1308" max="1308" width="7.75" style="9" customWidth="1"/>
    <col min="1309" max="1309" width="7.25" style="9" customWidth="1"/>
    <col min="1310" max="1310" width="9.375" style="9" customWidth="1"/>
    <col min="1311" max="1311" width="7.25" style="9" customWidth="1"/>
    <col min="1312" max="1312" width="6.375" style="9" customWidth="1"/>
    <col min="1313" max="1313" width="8.5" style="9" customWidth="1"/>
    <col min="1314" max="1314" width="7.875" style="9" customWidth="1"/>
    <col min="1315" max="1555" width="9" style="9"/>
    <col min="1556" max="1556" width="4.75" style="9" customWidth="1"/>
    <col min="1557" max="1557" width="5.875" style="9" customWidth="1"/>
    <col min="1558" max="1558" width="3.5" style="9" customWidth="1"/>
    <col min="1559" max="1559" width="9" style="9" customWidth="1"/>
    <col min="1560" max="1560" width="7.5" style="9" customWidth="1"/>
    <col min="1561" max="1561" width="8.25" style="9" customWidth="1"/>
    <col min="1562" max="1562" width="6.375" style="9" customWidth="1"/>
    <col min="1563" max="1563" width="9" style="9"/>
    <col min="1564" max="1564" width="7.75" style="9" customWidth="1"/>
    <col min="1565" max="1565" width="7.25" style="9" customWidth="1"/>
    <col min="1566" max="1566" width="9.375" style="9" customWidth="1"/>
    <col min="1567" max="1567" width="7.25" style="9" customWidth="1"/>
    <col min="1568" max="1568" width="6.375" style="9" customWidth="1"/>
    <col min="1569" max="1569" width="8.5" style="9" customWidth="1"/>
    <col min="1570" max="1570" width="7.875" style="9" customWidth="1"/>
    <col min="1571" max="1811" width="9" style="9"/>
    <col min="1812" max="1812" width="4.75" style="9" customWidth="1"/>
    <col min="1813" max="1813" width="5.875" style="9" customWidth="1"/>
    <col min="1814" max="1814" width="3.5" style="9" customWidth="1"/>
    <col min="1815" max="1815" width="9" style="9" customWidth="1"/>
    <col min="1816" max="1816" width="7.5" style="9" customWidth="1"/>
    <col min="1817" max="1817" width="8.25" style="9" customWidth="1"/>
    <col min="1818" max="1818" width="6.375" style="9" customWidth="1"/>
    <col min="1819" max="1819" width="9" style="9"/>
    <col min="1820" max="1820" width="7.75" style="9" customWidth="1"/>
    <col min="1821" max="1821" width="7.25" style="9" customWidth="1"/>
    <col min="1822" max="1822" width="9.375" style="9" customWidth="1"/>
    <col min="1823" max="1823" width="7.25" style="9" customWidth="1"/>
    <col min="1824" max="1824" width="6.375" style="9" customWidth="1"/>
    <col min="1825" max="1825" width="8.5" style="9" customWidth="1"/>
    <col min="1826" max="1826" width="7.875" style="9" customWidth="1"/>
    <col min="1827" max="2067" width="9" style="9"/>
    <col min="2068" max="2068" width="4.75" style="9" customWidth="1"/>
    <col min="2069" max="2069" width="5.875" style="9" customWidth="1"/>
    <col min="2070" max="2070" width="3.5" style="9" customWidth="1"/>
    <col min="2071" max="2071" width="9" style="9" customWidth="1"/>
    <col min="2072" max="2072" width="7.5" style="9" customWidth="1"/>
    <col min="2073" max="2073" width="8.25" style="9" customWidth="1"/>
    <col min="2074" max="2074" width="6.375" style="9" customWidth="1"/>
    <col min="2075" max="2075" width="9" style="9"/>
    <col min="2076" max="2076" width="7.75" style="9" customWidth="1"/>
    <col min="2077" max="2077" width="7.25" style="9" customWidth="1"/>
    <col min="2078" max="2078" width="9.375" style="9" customWidth="1"/>
    <col min="2079" max="2079" width="7.25" style="9" customWidth="1"/>
    <col min="2080" max="2080" width="6.375" style="9" customWidth="1"/>
    <col min="2081" max="2081" width="8.5" style="9" customWidth="1"/>
    <col min="2082" max="2082" width="7.875" style="9" customWidth="1"/>
    <col min="2083" max="2323" width="9" style="9"/>
    <col min="2324" max="2324" width="4.75" style="9" customWidth="1"/>
    <col min="2325" max="2325" width="5.875" style="9" customWidth="1"/>
    <col min="2326" max="2326" width="3.5" style="9" customWidth="1"/>
    <col min="2327" max="2327" width="9" style="9" customWidth="1"/>
    <col min="2328" max="2328" width="7.5" style="9" customWidth="1"/>
    <col min="2329" max="2329" width="8.25" style="9" customWidth="1"/>
    <col min="2330" max="2330" width="6.375" style="9" customWidth="1"/>
    <col min="2331" max="2331" width="9" style="9"/>
    <col min="2332" max="2332" width="7.75" style="9" customWidth="1"/>
    <col min="2333" max="2333" width="7.25" style="9" customWidth="1"/>
    <col min="2334" max="2334" width="9.375" style="9" customWidth="1"/>
    <col min="2335" max="2335" width="7.25" style="9" customWidth="1"/>
    <col min="2336" max="2336" width="6.375" style="9" customWidth="1"/>
    <col min="2337" max="2337" width="8.5" style="9" customWidth="1"/>
    <col min="2338" max="2338" width="7.875" style="9" customWidth="1"/>
    <col min="2339" max="2579" width="9" style="9"/>
    <col min="2580" max="2580" width="4.75" style="9" customWidth="1"/>
    <col min="2581" max="2581" width="5.875" style="9" customWidth="1"/>
    <col min="2582" max="2582" width="3.5" style="9" customWidth="1"/>
    <col min="2583" max="2583" width="9" style="9" customWidth="1"/>
    <col min="2584" max="2584" width="7.5" style="9" customWidth="1"/>
    <col min="2585" max="2585" width="8.25" style="9" customWidth="1"/>
    <col min="2586" max="2586" width="6.375" style="9" customWidth="1"/>
    <col min="2587" max="2587" width="9" style="9"/>
    <col min="2588" max="2588" width="7.75" style="9" customWidth="1"/>
    <col min="2589" max="2589" width="7.25" style="9" customWidth="1"/>
    <col min="2590" max="2590" width="9.375" style="9" customWidth="1"/>
    <col min="2591" max="2591" width="7.25" style="9" customWidth="1"/>
    <col min="2592" max="2592" width="6.375" style="9" customWidth="1"/>
    <col min="2593" max="2593" width="8.5" style="9" customWidth="1"/>
    <col min="2594" max="2594" width="7.875" style="9" customWidth="1"/>
    <col min="2595" max="2835" width="9" style="9"/>
    <col min="2836" max="2836" width="4.75" style="9" customWidth="1"/>
    <col min="2837" max="2837" width="5.875" style="9" customWidth="1"/>
    <col min="2838" max="2838" width="3.5" style="9" customWidth="1"/>
    <col min="2839" max="2839" width="9" style="9" customWidth="1"/>
    <col min="2840" max="2840" width="7.5" style="9" customWidth="1"/>
    <col min="2841" max="2841" width="8.25" style="9" customWidth="1"/>
    <col min="2842" max="2842" width="6.375" style="9" customWidth="1"/>
    <col min="2843" max="2843" width="9" style="9"/>
    <col min="2844" max="2844" width="7.75" style="9" customWidth="1"/>
    <col min="2845" max="2845" width="7.25" style="9" customWidth="1"/>
    <col min="2846" max="2846" width="9.375" style="9" customWidth="1"/>
    <col min="2847" max="2847" width="7.25" style="9" customWidth="1"/>
    <col min="2848" max="2848" width="6.375" style="9" customWidth="1"/>
    <col min="2849" max="2849" width="8.5" style="9" customWidth="1"/>
    <col min="2850" max="2850" width="7.875" style="9" customWidth="1"/>
    <col min="2851" max="3091" width="9" style="9"/>
    <col min="3092" max="3092" width="4.75" style="9" customWidth="1"/>
    <col min="3093" max="3093" width="5.875" style="9" customWidth="1"/>
    <col min="3094" max="3094" width="3.5" style="9" customWidth="1"/>
    <col min="3095" max="3095" width="9" style="9" customWidth="1"/>
    <col min="3096" max="3096" width="7.5" style="9" customWidth="1"/>
    <col min="3097" max="3097" width="8.25" style="9" customWidth="1"/>
    <col min="3098" max="3098" width="6.375" style="9" customWidth="1"/>
    <col min="3099" max="3099" width="9" style="9"/>
    <col min="3100" max="3100" width="7.75" style="9" customWidth="1"/>
    <col min="3101" max="3101" width="7.25" style="9" customWidth="1"/>
    <col min="3102" max="3102" width="9.375" style="9" customWidth="1"/>
    <col min="3103" max="3103" width="7.25" style="9" customWidth="1"/>
    <col min="3104" max="3104" width="6.375" style="9" customWidth="1"/>
    <col min="3105" max="3105" width="8.5" style="9" customWidth="1"/>
    <col min="3106" max="3106" width="7.875" style="9" customWidth="1"/>
    <col min="3107" max="3347" width="9" style="9"/>
    <col min="3348" max="3348" width="4.75" style="9" customWidth="1"/>
    <col min="3349" max="3349" width="5.875" style="9" customWidth="1"/>
    <col min="3350" max="3350" width="3.5" style="9" customWidth="1"/>
    <col min="3351" max="3351" width="9" style="9" customWidth="1"/>
    <col min="3352" max="3352" width="7.5" style="9" customWidth="1"/>
    <col min="3353" max="3353" width="8.25" style="9" customWidth="1"/>
    <col min="3354" max="3354" width="6.375" style="9" customWidth="1"/>
    <col min="3355" max="3355" width="9" style="9"/>
    <col min="3356" max="3356" width="7.75" style="9" customWidth="1"/>
    <col min="3357" max="3357" width="7.25" style="9" customWidth="1"/>
    <col min="3358" max="3358" width="9.375" style="9" customWidth="1"/>
    <col min="3359" max="3359" width="7.25" style="9" customWidth="1"/>
    <col min="3360" max="3360" width="6.375" style="9" customWidth="1"/>
    <col min="3361" max="3361" width="8.5" style="9" customWidth="1"/>
    <col min="3362" max="3362" width="7.875" style="9" customWidth="1"/>
    <col min="3363" max="3603" width="9" style="9"/>
    <col min="3604" max="3604" width="4.75" style="9" customWidth="1"/>
    <col min="3605" max="3605" width="5.875" style="9" customWidth="1"/>
    <col min="3606" max="3606" width="3.5" style="9" customWidth="1"/>
    <col min="3607" max="3607" width="9" style="9" customWidth="1"/>
    <col min="3608" max="3608" width="7.5" style="9" customWidth="1"/>
    <col min="3609" max="3609" width="8.25" style="9" customWidth="1"/>
    <col min="3610" max="3610" width="6.375" style="9" customWidth="1"/>
    <col min="3611" max="3611" width="9" style="9"/>
    <col min="3612" max="3612" width="7.75" style="9" customWidth="1"/>
    <col min="3613" max="3613" width="7.25" style="9" customWidth="1"/>
    <col min="3614" max="3614" width="9.375" style="9" customWidth="1"/>
    <col min="3615" max="3615" width="7.25" style="9" customWidth="1"/>
    <col min="3616" max="3616" width="6.375" style="9" customWidth="1"/>
    <col min="3617" max="3617" width="8.5" style="9" customWidth="1"/>
    <col min="3618" max="3618" width="7.875" style="9" customWidth="1"/>
    <col min="3619" max="3859" width="9" style="9"/>
    <col min="3860" max="3860" width="4.75" style="9" customWidth="1"/>
    <col min="3861" max="3861" width="5.875" style="9" customWidth="1"/>
    <col min="3862" max="3862" width="3.5" style="9" customWidth="1"/>
    <col min="3863" max="3863" width="9" style="9" customWidth="1"/>
    <col min="3864" max="3864" width="7.5" style="9" customWidth="1"/>
    <col min="3865" max="3865" width="8.25" style="9" customWidth="1"/>
    <col min="3866" max="3866" width="6.375" style="9" customWidth="1"/>
    <col min="3867" max="3867" width="9" style="9"/>
    <col min="3868" max="3868" width="7.75" style="9" customWidth="1"/>
    <col min="3869" max="3869" width="7.25" style="9" customWidth="1"/>
    <col min="3870" max="3870" width="9.375" style="9" customWidth="1"/>
    <col min="3871" max="3871" width="7.25" style="9" customWidth="1"/>
    <col min="3872" max="3872" width="6.375" style="9" customWidth="1"/>
    <col min="3873" max="3873" width="8.5" style="9" customWidth="1"/>
    <col min="3874" max="3874" width="7.875" style="9" customWidth="1"/>
    <col min="3875" max="4115" width="9" style="9"/>
    <col min="4116" max="4116" width="4.75" style="9" customWidth="1"/>
    <col min="4117" max="4117" width="5.875" style="9" customWidth="1"/>
    <col min="4118" max="4118" width="3.5" style="9" customWidth="1"/>
    <col min="4119" max="4119" width="9" style="9" customWidth="1"/>
    <col min="4120" max="4120" width="7.5" style="9" customWidth="1"/>
    <col min="4121" max="4121" width="8.25" style="9" customWidth="1"/>
    <col min="4122" max="4122" width="6.375" style="9" customWidth="1"/>
    <col min="4123" max="4123" width="9" style="9"/>
    <col min="4124" max="4124" width="7.75" style="9" customWidth="1"/>
    <col min="4125" max="4125" width="7.25" style="9" customWidth="1"/>
    <col min="4126" max="4126" width="9.375" style="9" customWidth="1"/>
    <col min="4127" max="4127" width="7.25" style="9" customWidth="1"/>
    <col min="4128" max="4128" width="6.375" style="9" customWidth="1"/>
    <col min="4129" max="4129" width="8.5" style="9" customWidth="1"/>
    <col min="4130" max="4130" width="7.875" style="9" customWidth="1"/>
    <col min="4131" max="4371" width="9" style="9"/>
    <col min="4372" max="4372" width="4.75" style="9" customWidth="1"/>
    <col min="4373" max="4373" width="5.875" style="9" customWidth="1"/>
    <col min="4374" max="4374" width="3.5" style="9" customWidth="1"/>
    <col min="4375" max="4375" width="9" style="9" customWidth="1"/>
    <col min="4376" max="4376" width="7.5" style="9" customWidth="1"/>
    <col min="4377" max="4377" width="8.25" style="9" customWidth="1"/>
    <col min="4378" max="4378" width="6.375" style="9" customWidth="1"/>
    <col min="4379" max="4379" width="9" style="9"/>
    <col min="4380" max="4380" width="7.75" style="9" customWidth="1"/>
    <col min="4381" max="4381" width="7.25" style="9" customWidth="1"/>
    <col min="4382" max="4382" width="9.375" style="9" customWidth="1"/>
    <col min="4383" max="4383" width="7.25" style="9" customWidth="1"/>
    <col min="4384" max="4384" width="6.375" style="9" customWidth="1"/>
    <col min="4385" max="4385" width="8.5" style="9" customWidth="1"/>
    <col min="4386" max="4386" width="7.875" style="9" customWidth="1"/>
    <col min="4387" max="4627" width="9" style="9"/>
    <col min="4628" max="4628" width="4.75" style="9" customWidth="1"/>
    <col min="4629" max="4629" width="5.875" style="9" customWidth="1"/>
    <col min="4630" max="4630" width="3.5" style="9" customWidth="1"/>
    <col min="4631" max="4631" width="9" style="9" customWidth="1"/>
    <col min="4632" max="4632" width="7.5" style="9" customWidth="1"/>
    <col min="4633" max="4633" width="8.25" style="9" customWidth="1"/>
    <col min="4634" max="4634" width="6.375" style="9" customWidth="1"/>
    <col min="4635" max="4635" width="9" style="9"/>
    <col min="4636" max="4636" width="7.75" style="9" customWidth="1"/>
    <col min="4637" max="4637" width="7.25" style="9" customWidth="1"/>
    <col min="4638" max="4638" width="9.375" style="9" customWidth="1"/>
    <col min="4639" max="4639" width="7.25" style="9" customWidth="1"/>
    <col min="4640" max="4640" width="6.375" style="9" customWidth="1"/>
    <col min="4641" max="4641" width="8.5" style="9" customWidth="1"/>
    <col min="4642" max="4642" width="7.875" style="9" customWidth="1"/>
    <col min="4643" max="4883" width="9" style="9"/>
    <col min="4884" max="4884" width="4.75" style="9" customWidth="1"/>
    <col min="4885" max="4885" width="5.875" style="9" customWidth="1"/>
    <col min="4886" max="4886" width="3.5" style="9" customWidth="1"/>
    <col min="4887" max="4887" width="9" style="9" customWidth="1"/>
    <col min="4888" max="4888" width="7.5" style="9" customWidth="1"/>
    <col min="4889" max="4889" width="8.25" style="9" customWidth="1"/>
    <col min="4890" max="4890" width="6.375" style="9" customWidth="1"/>
    <col min="4891" max="4891" width="9" style="9"/>
    <col min="4892" max="4892" width="7.75" style="9" customWidth="1"/>
    <col min="4893" max="4893" width="7.25" style="9" customWidth="1"/>
    <col min="4894" max="4894" width="9.375" style="9" customWidth="1"/>
    <col min="4895" max="4895" width="7.25" style="9" customWidth="1"/>
    <col min="4896" max="4896" width="6.375" style="9" customWidth="1"/>
    <col min="4897" max="4897" width="8.5" style="9" customWidth="1"/>
    <col min="4898" max="4898" width="7.875" style="9" customWidth="1"/>
    <col min="4899" max="5139" width="9" style="9"/>
    <col min="5140" max="5140" width="4.75" style="9" customWidth="1"/>
    <col min="5141" max="5141" width="5.875" style="9" customWidth="1"/>
    <col min="5142" max="5142" width="3.5" style="9" customWidth="1"/>
    <col min="5143" max="5143" width="9" style="9" customWidth="1"/>
    <col min="5144" max="5144" width="7.5" style="9" customWidth="1"/>
    <col min="5145" max="5145" width="8.25" style="9" customWidth="1"/>
    <col min="5146" max="5146" width="6.375" style="9" customWidth="1"/>
    <col min="5147" max="5147" width="9" style="9"/>
    <col min="5148" max="5148" width="7.75" style="9" customWidth="1"/>
    <col min="5149" max="5149" width="7.25" style="9" customWidth="1"/>
    <col min="5150" max="5150" width="9.375" style="9" customWidth="1"/>
    <col min="5151" max="5151" width="7.25" style="9" customWidth="1"/>
    <col min="5152" max="5152" width="6.375" style="9" customWidth="1"/>
    <col min="5153" max="5153" width="8.5" style="9" customWidth="1"/>
    <col min="5154" max="5154" width="7.875" style="9" customWidth="1"/>
    <col min="5155" max="5395" width="9" style="9"/>
    <col min="5396" max="5396" width="4.75" style="9" customWidth="1"/>
    <col min="5397" max="5397" width="5.875" style="9" customWidth="1"/>
    <col min="5398" max="5398" width="3.5" style="9" customWidth="1"/>
    <col min="5399" max="5399" width="9" style="9" customWidth="1"/>
    <col min="5400" max="5400" width="7.5" style="9" customWidth="1"/>
    <col min="5401" max="5401" width="8.25" style="9" customWidth="1"/>
    <col min="5402" max="5402" width="6.375" style="9" customWidth="1"/>
    <col min="5403" max="5403" width="9" style="9"/>
    <col min="5404" max="5404" width="7.75" style="9" customWidth="1"/>
    <col min="5405" max="5405" width="7.25" style="9" customWidth="1"/>
    <col min="5406" max="5406" width="9.375" style="9" customWidth="1"/>
    <col min="5407" max="5407" width="7.25" style="9" customWidth="1"/>
    <col min="5408" max="5408" width="6.375" style="9" customWidth="1"/>
    <col min="5409" max="5409" width="8.5" style="9" customWidth="1"/>
    <col min="5410" max="5410" width="7.875" style="9" customWidth="1"/>
    <col min="5411" max="5651" width="9" style="9"/>
    <col min="5652" max="5652" width="4.75" style="9" customWidth="1"/>
    <col min="5653" max="5653" width="5.875" style="9" customWidth="1"/>
    <col min="5654" max="5654" width="3.5" style="9" customWidth="1"/>
    <col min="5655" max="5655" width="9" style="9" customWidth="1"/>
    <col min="5656" max="5656" width="7.5" style="9" customWidth="1"/>
    <col min="5657" max="5657" width="8.25" style="9" customWidth="1"/>
    <col min="5658" max="5658" width="6.375" style="9" customWidth="1"/>
    <col min="5659" max="5659" width="9" style="9"/>
    <col min="5660" max="5660" width="7.75" style="9" customWidth="1"/>
    <col min="5661" max="5661" width="7.25" style="9" customWidth="1"/>
    <col min="5662" max="5662" width="9.375" style="9" customWidth="1"/>
    <col min="5663" max="5663" width="7.25" style="9" customWidth="1"/>
    <col min="5664" max="5664" width="6.375" style="9" customWidth="1"/>
    <col min="5665" max="5665" width="8.5" style="9" customWidth="1"/>
    <col min="5666" max="5666" width="7.875" style="9" customWidth="1"/>
    <col min="5667" max="5907" width="9" style="9"/>
    <col min="5908" max="5908" width="4.75" style="9" customWidth="1"/>
    <col min="5909" max="5909" width="5.875" style="9" customWidth="1"/>
    <col min="5910" max="5910" width="3.5" style="9" customWidth="1"/>
    <col min="5911" max="5911" width="9" style="9" customWidth="1"/>
    <col min="5912" max="5912" width="7.5" style="9" customWidth="1"/>
    <col min="5913" max="5913" width="8.25" style="9" customWidth="1"/>
    <col min="5914" max="5914" width="6.375" style="9" customWidth="1"/>
    <col min="5915" max="5915" width="9" style="9"/>
    <col min="5916" max="5916" width="7.75" style="9" customWidth="1"/>
    <col min="5917" max="5917" width="7.25" style="9" customWidth="1"/>
    <col min="5918" max="5918" width="9.375" style="9" customWidth="1"/>
    <col min="5919" max="5919" width="7.25" style="9" customWidth="1"/>
    <col min="5920" max="5920" width="6.375" style="9" customWidth="1"/>
    <col min="5921" max="5921" width="8.5" style="9" customWidth="1"/>
    <col min="5922" max="5922" width="7.875" style="9" customWidth="1"/>
    <col min="5923" max="6163" width="9" style="9"/>
    <col min="6164" max="6164" width="4.75" style="9" customWidth="1"/>
    <col min="6165" max="6165" width="5.875" style="9" customWidth="1"/>
    <col min="6166" max="6166" width="3.5" style="9" customWidth="1"/>
    <col min="6167" max="6167" width="9" style="9" customWidth="1"/>
    <col min="6168" max="6168" width="7.5" style="9" customWidth="1"/>
    <col min="6169" max="6169" width="8.25" style="9" customWidth="1"/>
    <col min="6170" max="6170" width="6.375" style="9" customWidth="1"/>
    <col min="6171" max="6171" width="9" style="9"/>
    <col min="6172" max="6172" width="7.75" style="9" customWidth="1"/>
    <col min="6173" max="6173" width="7.25" style="9" customWidth="1"/>
    <col min="6174" max="6174" width="9.375" style="9" customWidth="1"/>
    <col min="6175" max="6175" width="7.25" style="9" customWidth="1"/>
    <col min="6176" max="6176" width="6.375" style="9" customWidth="1"/>
    <col min="6177" max="6177" width="8.5" style="9" customWidth="1"/>
    <col min="6178" max="6178" width="7.875" style="9" customWidth="1"/>
    <col min="6179" max="6419" width="9" style="9"/>
    <col min="6420" max="6420" width="4.75" style="9" customWidth="1"/>
    <col min="6421" max="6421" width="5.875" style="9" customWidth="1"/>
    <col min="6422" max="6422" width="3.5" style="9" customWidth="1"/>
    <col min="6423" max="6423" width="9" style="9" customWidth="1"/>
    <col min="6424" max="6424" width="7.5" style="9" customWidth="1"/>
    <col min="6425" max="6425" width="8.25" style="9" customWidth="1"/>
    <col min="6426" max="6426" width="6.375" style="9" customWidth="1"/>
    <col min="6427" max="6427" width="9" style="9"/>
    <col min="6428" max="6428" width="7.75" style="9" customWidth="1"/>
    <col min="6429" max="6429" width="7.25" style="9" customWidth="1"/>
    <col min="6430" max="6430" width="9.375" style="9" customWidth="1"/>
    <col min="6431" max="6431" width="7.25" style="9" customWidth="1"/>
    <col min="6432" max="6432" width="6.375" style="9" customWidth="1"/>
    <col min="6433" max="6433" width="8.5" style="9" customWidth="1"/>
    <col min="6434" max="6434" width="7.875" style="9" customWidth="1"/>
    <col min="6435" max="6675" width="9" style="9"/>
    <col min="6676" max="6676" width="4.75" style="9" customWidth="1"/>
    <col min="6677" max="6677" width="5.875" style="9" customWidth="1"/>
    <col min="6678" max="6678" width="3.5" style="9" customWidth="1"/>
    <col min="6679" max="6679" width="9" style="9" customWidth="1"/>
    <col min="6680" max="6680" width="7.5" style="9" customWidth="1"/>
    <col min="6681" max="6681" width="8.25" style="9" customWidth="1"/>
    <col min="6682" max="6682" width="6.375" style="9" customWidth="1"/>
    <col min="6683" max="6683" width="9" style="9"/>
    <col min="6684" max="6684" width="7.75" style="9" customWidth="1"/>
    <col min="6685" max="6685" width="7.25" style="9" customWidth="1"/>
    <col min="6686" max="6686" width="9.375" style="9" customWidth="1"/>
    <col min="6687" max="6687" width="7.25" style="9" customWidth="1"/>
    <col min="6688" max="6688" width="6.375" style="9" customWidth="1"/>
    <col min="6689" max="6689" width="8.5" style="9" customWidth="1"/>
    <col min="6690" max="6690" width="7.875" style="9" customWidth="1"/>
    <col min="6691" max="6931" width="9" style="9"/>
    <col min="6932" max="6932" width="4.75" style="9" customWidth="1"/>
    <col min="6933" max="6933" width="5.875" style="9" customWidth="1"/>
    <col min="6934" max="6934" width="3.5" style="9" customWidth="1"/>
    <col min="6935" max="6935" width="9" style="9" customWidth="1"/>
    <col min="6936" max="6936" width="7.5" style="9" customWidth="1"/>
    <col min="6937" max="6937" width="8.25" style="9" customWidth="1"/>
    <col min="6938" max="6938" width="6.375" style="9" customWidth="1"/>
    <col min="6939" max="6939" width="9" style="9"/>
    <col min="6940" max="6940" width="7.75" style="9" customWidth="1"/>
    <col min="6941" max="6941" width="7.25" style="9" customWidth="1"/>
    <col min="6942" max="6942" width="9.375" style="9" customWidth="1"/>
    <col min="6943" max="6943" width="7.25" style="9" customWidth="1"/>
    <col min="6944" max="6944" width="6.375" style="9" customWidth="1"/>
    <col min="6945" max="6945" width="8.5" style="9" customWidth="1"/>
    <col min="6946" max="6946" width="7.875" style="9" customWidth="1"/>
    <col min="6947" max="7187" width="9" style="9"/>
    <col min="7188" max="7188" width="4.75" style="9" customWidth="1"/>
    <col min="7189" max="7189" width="5.875" style="9" customWidth="1"/>
    <col min="7190" max="7190" width="3.5" style="9" customWidth="1"/>
    <col min="7191" max="7191" width="9" style="9" customWidth="1"/>
    <col min="7192" max="7192" width="7.5" style="9" customWidth="1"/>
    <col min="7193" max="7193" width="8.25" style="9" customWidth="1"/>
    <col min="7194" max="7194" width="6.375" style="9" customWidth="1"/>
    <col min="7195" max="7195" width="9" style="9"/>
    <col min="7196" max="7196" width="7.75" style="9" customWidth="1"/>
    <col min="7197" max="7197" width="7.25" style="9" customWidth="1"/>
    <col min="7198" max="7198" width="9.375" style="9" customWidth="1"/>
    <col min="7199" max="7199" width="7.25" style="9" customWidth="1"/>
    <col min="7200" max="7200" width="6.375" style="9" customWidth="1"/>
    <col min="7201" max="7201" width="8.5" style="9" customWidth="1"/>
    <col min="7202" max="7202" width="7.875" style="9" customWidth="1"/>
    <col min="7203" max="7443" width="9" style="9"/>
    <col min="7444" max="7444" width="4.75" style="9" customWidth="1"/>
    <col min="7445" max="7445" width="5.875" style="9" customWidth="1"/>
    <col min="7446" max="7446" width="3.5" style="9" customWidth="1"/>
    <col min="7447" max="7447" width="9" style="9" customWidth="1"/>
    <col min="7448" max="7448" width="7.5" style="9" customWidth="1"/>
    <col min="7449" max="7449" width="8.25" style="9" customWidth="1"/>
    <col min="7450" max="7450" width="6.375" style="9" customWidth="1"/>
    <col min="7451" max="7451" width="9" style="9"/>
    <col min="7452" max="7452" width="7.75" style="9" customWidth="1"/>
    <col min="7453" max="7453" width="7.25" style="9" customWidth="1"/>
    <col min="7454" max="7454" width="9.375" style="9" customWidth="1"/>
    <col min="7455" max="7455" width="7.25" style="9" customWidth="1"/>
    <col min="7456" max="7456" width="6.375" style="9" customWidth="1"/>
    <col min="7457" max="7457" width="8.5" style="9" customWidth="1"/>
    <col min="7458" max="7458" width="7.875" style="9" customWidth="1"/>
    <col min="7459" max="7699" width="9" style="9"/>
    <col min="7700" max="7700" width="4.75" style="9" customWidth="1"/>
    <col min="7701" max="7701" width="5.875" style="9" customWidth="1"/>
    <col min="7702" max="7702" width="3.5" style="9" customWidth="1"/>
    <col min="7703" max="7703" width="9" style="9" customWidth="1"/>
    <col min="7704" max="7704" width="7.5" style="9" customWidth="1"/>
    <col min="7705" max="7705" width="8.25" style="9" customWidth="1"/>
    <col min="7706" max="7706" width="6.375" style="9" customWidth="1"/>
    <col min="7707" max="7707" width="9" style="9"/>
    <col min="7708" max="7708" width="7.75" style="9" customWidth="1"/>
    <col min="7709" max="7709" width="7.25" style="9" customWidth="1"/>
    <col min="7710" max="7710" width="9.375" style="9" customWidth="1"/>
    <col min="7711" max="7711" width="7.25" style="9" customWidth="1"/>
    <col min="7712" max="7712" width="6.375" style="9" customWidth="1"/>
    <col min="7713" max="7713" width="8.5" style="9" customWidth="1"/>
    <col min="7714" max="7714" width="7.875" style="9" customWidth="1"/>
    <col min="7715" max="7955" width="9" style="9"/>
    <col min="7956" max="7956" width="4.75" style="9" customWidth="1"/>
    <col min="7957" max="7957" width="5.875" style="9" customWidth="1"/>
    <col min="7958" max="7958" width="3.5" style="9" customWidth="1"/>
    <col min="7959" max="7959" width="9" style="9" customWidth="1"/>
    <col min="7960" max="7960" width="7.5" style="9" customWidth="1"/>
    <col min="7961" max="7961" width="8.25" style="9" customWidth="1"/>
    <col min="7962" max="7962" width="6.375" style="9" customWidth="1"/>
    <col min="7963" max="7963" width="9" style="9"/>
    <col min="7964" max="7964" width="7.75" style="9" customWidth="1"/>
    <col min="7965" max="7965" width="7.25" style="9" customWidth="1"/>
    <col min="7966" max="7966" width="9.375" style="9" customWidth="1"/>
    <col min="7967" max="7967" width="7.25" style="9" customWidth="1"/>
    <col min="7968" max="7968" width="6.375" style="9" customWidth="1"/>
    <col min="7969" max="7969" width="8.5" style="9" customWidth="1"/>
    <col min="7970" max="7970" width="7.875" style="9" customWidth="1"/>
    <col min="7971" max="8211" width="9" style="9"/>
    <col min="8212" max="8212" width="4.75" style="9" customWidth="1"/>
    <col min="8213" max="8213" width="5.875" style="9" customWidth="1"/>
    <col min="8214" max="8214" width="3.5" style="9" customWidth="1"/>
    <col min="8215" max="8215" width="9" style="9" customWidth="1"/>
    <col min="8216" max="8216" width="7.5" style="9" customWidth="1"/>
    <col min="8217" max="8217" width="8.25" style="9" customWidth="1"/>
    <col min="8218" max="8218" width="6.375" style="9" customWidth="1"/>
    <col min="8219" max="8219" width="9" style="9"/>
    <col min="8220" max="8220" width="7.75" style="9" customWidth="1"/>
    <col min="8221" max="8221" width="7.25" style="9" customWidth="1"/>
    <col min="8222" max="8222" width="9.375" style="9" customWidth="1"/>
    <col min="8223" max="8223" width="7.25" style="9" customWidth="1"/>
    <col min="8224" max="8224" width="6.375" style="9" customWidth="1"/>
    <col min="8225" max="8225" width="8.5" style="9" customWidth="1"/>
    <col min="8226" max="8226" width="7.875" style="9" customWidth="1"/>
    <col min="8227" max="8467" width="9" style="9"/>
    <col min="8468" max="8468" width="4.75" style="9" customWidth="1"/>
    <col min="8469" max="8469" width="5.875" style="9" customWidth="1"/>
    <col min="8470" max="8470" width="3.5" style="9" customWidth="1"/>
    <col min="8471" max="8471" width="9" style="9" customWidth="1"/>
    <col min="8472" max="8472" width="7.5" style="9" customWidth="1"/>
    <col min="8473" max="8473" width="8.25" style="9" customWidth="1"/>
    <col min="8474" max="8474" width="6.375" style="9" customWidth="1"/>
    <col min="8475" max="8475" width="9" style="9"/>
    <col min="8476" max="8476" width="7.75" style="9" customWidth="1"/>
    <col min="8477" max="8477" width="7.25" style="9" customWidth="1"/>
    <col min="8478" max="8478" width="9.375" style="9" customWidth="1"/>
    <col min="8479" max="8479" width="7.25" style="9" customWidth="1"/>
    <col min="8480" max="8480" width="6.375" style="9" customWidth="1"/>
    <col min="8481" max="8481" width="8.5" style="9" customWidth="1"/>
    <col min="8482" max="8482" width="7.875" style="9" customWidth="1"/>
    <col min="8483" max="8723" width="9" style="9"/>
    <col min="8724" max="8724" width="4.75" style="9" customWidth="1"/>
    <col min="8725" max="8725" width="5.875" style="9" customWidth="1"/>
    <col min="8726" max="8726" width="3.5" style="9" customWidth="1"/>
    <col min="8727" max="8727" width="9" style="9" customWidth="1"/>
    <col min="8728" max="8728" width="7.5" style="9" customWidth="1"/>
    <col min="8729" max="8729" width="8.25" style="9" customWidth="1"/>
    <col min="8730" max="8730" width="6.375" style="9" customWidth="1"/>
    <col min="8731" max="8731" width="9" style="9"/>
    <col min="8732" max="8732" width="7.75" style="9" customWidth="1"/>
    <col min="8733" max="8733" width="7.25" style="9" customWidth="1"/>
    <col min="8734" max="8734" width="9.375" style="9" customWidth="1"/>
    <col min="8735" max="8735" width="7.25" style="9" customWidth="1"/>
    <col min="8736" max="8736" width="6.375" style="9" customWidth="1"/>
    <col min="8737" max="8737" width="8.5" style="9" customWidth="1"/>
    <col min="8738" max="8738" width="7.875" style="9" customWidth="1"/>
    <col min="8739" max="8979" width="9" style="9"/>
    <col min="8980" max="8980" width="4.75" style="9" customWidth="1"/>
    <col min="8981" max="8981" width="5.875" style="9" customWidth="1"/>
    <col min="8982" max="8982" width="3.5" style="9" customWidth="1"/>
    <col min="8983" max="8983" width="9" style="9" customWidth="1"/>
    <col min="8984" max="8984" width="7.5" style="9" customWidth="1"/>
    <col min="8985" max="8985" width="8.25" style="9" customWidth="1"/>
    <col min="8986" max="8986" width="6.375" style="9" customWidth="1"/>
    <col min="8987" max="8987" width="9" style="9"/>
    <col min="8988" max="8988" width="7.75" style="9" customWidth="1"/>
    <col min="8989" max="8989" width="7.25" style="9" customWidth="1"/>
    <col min="8990" max="8990" width="9.375" style="9" customWidth="1"/>
    <col min="8991" max="8991" width="7.25" style="9" customWidth="1"/>
    <col min="8992" max="8992" width="6.375" style="9" customWidth="1"/>
    <col min="8993" max="8993" width="8.5" style="9" customWidth="1"/>
    <col min="8994" max="8994" width="7.875" style="9" customWidth="1"/>
    <col min="8995" max="9235" width="9" style="9"/>
    <col min="9236" max="9236" width="4.75" style="9" customWidth="1"/>
    <col min="9237" max="9237" width="5.875" style="9" customWidth="1"/>
    <col min="9238" max="9238" width="3.5" style="9" customWidth="1"/>
    <col min="9239" max="9239" width="9" style="9" customWidth="1"/>
    <col min="9240" max="9240" width="7.5" style="9" customWidth="1"/>
    <col min="9241" max="9241" width="8.25" style="9" customWidth="1"/>
    <col min="9242" max="9242" width="6.375" style="9" customWidth="1"/>
    <col min="9243" max="9243" width="9" style="9"/>
    <col min="9244" max="9244" width="7.75" style="9" customWidth="1"/>
    <col min="9245" max="9245" width="7.25" style="9" customWidth="1"/>
    <col min="9246" max="9246" width="9.375" style="9" customWidth="1"/>
    <col min="9247" max="9247" width="7.25" style="9" customWidth="1"/>
    <col min="9248" max="9248" width="6.375" style="9" customWidth="1"/>
    <col min="9249" max="9249" width="8.5" style="9" customWidth="1"/>
    <col min="9250" max="9250" width="7.875" style="9" customWidth="1"/>
    <col min="9251" max="9491" width="9" style="9"/>
    <col min="9492" max="9492" width="4.75" style="9" customWidth="1"/>
    <col min="9493" max="9493" width="5.875" style="9" customWidth="1"/>
    <col min="9494" max="9494" width="3.5" style="9" customWidth="1"/>
    <col min="9495" max="9495" width="9" style="9" customWidth="1"/>
    <col min="9496" max="9496" width="7.5" style="9" customWidth="1"/>
    <col min="9497" max="9497" width="8.25" style="9" customWidth="1"/>
    <col min="9498" max="9498" width="6.375" style="9" customWidth="1"/>
    <col min="9499" max="9499" width="9" style="9"/>
    <col min="9500" max="9500" width="7.75" style="9" customWidth="1"/>
    <col min="9501" max="9501" width="7.25" style="9" customWidth="1"/>
    <col min="9502" max="9502" width="9.375" style="9" customWidth="1"/>
    <col min="9503" max="9503" width="7.25" style="9" customWidth="1"/>
    <col min="9504" max="9504" width="6.375" style="9" customWidth="1"/>
    <col min="9505" max="9505" width="8.5" style="9" customWidth="1"/>
    <col min="9506" max="9506" width="7.875" style="9" customWidth="1"/>
    <col min="9507" max="9747" width="9" style="9"/>
    <col min="9748" max="9748" width="4.75" style="9" customWidth="1"/>
    <col min="9749" max="9749" width="5.875" style="9" customWidth="1"/>
    <col min="9750" max="9750" width="3.5" style="9" customWidth="1"/>
    <col min="9751" max="9751" width="9" style="9" customWidth="1"/>
    <col min="9752" max="9752" width="7.5" style="9" customWidth="1"/>
    <col min="9753" max="9753" width="8.25" style="9" customWidth="1"/>
    <col min="9754" max="9754" width="6.375" style="9" customWidth="1"/>
    <col min="9755" max="9755" width="9" style="9"/>
    <col min="9756" max="9756" width="7.75" style="9" customWidth="1"/>
    <col min="9757" max="9757" width="7.25" style="9" customWidth="1"/>
    <col min="9758" max="9758" width="9.375" style="9" customWidth="1"/>
    <col min="9759" max="9759" width="7.25" style="9" customWidth="1"/>
    <col min="9760" max="9760" width="6.375" style="9" customWidth="1"/>
    <col min="9761" max="9761" width="8.5" style="9" customWidth="1"/>
    <col min="9762" max="9762" width="7.875" style="9" customWidth="1"/>
    <col min="9763" max="10003" width="9" style="9"/>
    <col min="10004" max="10004" width="4.75" style="9" customWidth="1"/>
    <col min="10005" max="10005" width="5.875" style="9" customWidth="1"/>
    <col min="10006" max="10006" width="3.5" style="9" customWidth="1"/>
    <col min="10007" max="10007" width="9" style="9" customWidth="1"/>
    <col min="10008" max="10008" width="7.5" style="9" customWidth="1"/>
    <col min="10009" max="10009" width="8.25" style="9" customWidth="1"/>
    <col min="10010" max="10010" width="6.375" style="9" customWidth="1"/>
    <col min="10011" max="10011" width="9" style="9"/>
    <col min="10012" max="10012" width="7.75" style="9" customWidth="1"/>
    <col min="10013" max="10013" width="7.25" style="9" customWidth="1"/>
    <col min="10014" max="10014" width="9.375" style="9" customWidth="1"/>
    <col min="10015" max="10015" width="7.25" style="9" customWidth="1"/>
    <col min="10016" max="10016" width="6.375" style="9" customWidth="1"/>
    <col min="10017" max="10017" width="8.5" style="9" customWidth="1"/>
    <col min="10018" max="10018" width="7.875" style="9" customWidth="1"/>
    <col min="10019" max="10259" width="9" style="9"/>
    <col min="10260" max="10260" width="4.75" style="9" customWidth="1"/>
    <col min="10261" max="10261" width="5.875" style="9" customWidth="1"/>
    <col min="10262" max="10262" width="3.5" style="9" customWidth="1"/>
    <col min="10263" max="10263" width="9" style="9" customWidth="1"/>
    <col min="10264" max="10264" width="7.5" style="9" customWidth="1"/>
    <col min="10265" max="10265" width="8.25" style="9" customWidth="1"/>
    <col min="10266" max="10266" width="6.375" style="9" customWidth="1"/>
    <col min="10267" max="10267" width="9" style="9"/>
    <col min="10268" max="10268" width="7.75" style="9" customWidth="1"/>
    <col min="10269" max="10269" width="7.25" style="9" customWidth="1"/>
    <col min="10270" max="10270" width="9.375" style="9" customWidth="1"/>
    <col min="10271" max="10271" width="7.25" style="9" customWidth="1"/>
    <col min="10272" max="10272" width="6.375" style="9" customWidth="1"/>
    <col min="10273" max="10273" width="8.5" style="9" customWidth="1"/>
    <col min="10274" max="10274" width="7.875" style="9" customWidth="1"/>
    <col min="10275" max="10515" width="9" style="9"/>
    <col min="10516" max="10516" width="4.75" style="9" customWidth="1"/>
    <col min="10517" max="10517" width="5.875" style="9" customWidth="1"/>
    <col min="10518" max="10518" width="3.5" style="9" customWidth="1"/>
    <col min="10519" max="10519" width="9" style="9" customWidth="1"/>
    <col min="10520" max="10520" width="7.5" style="9" customWidth="1"/>
    <col min="10521" max="10521" width="8.25" style="9" customWidth="1"/>
    <col min="10522" max="10522" width="6.375" style="9" customWidth="1"/>
    <col min="10523" max="10523" width="9" style="9"/>
    <col min="10524" max="10524" width="7.75" style="9" customWidth="1"/>
    <col min="10525" max="10525" width="7.25" style="9" customWidth="1"/>
    <col min="10526" max="10526" width="9.375" style="9" customWidth="1"/>
    <col min="10527" max="10527" width="7.25" style="9" customWidth="1"/>
    <col min="10528" max="10528" width="6.375" style="9" customWidth="1"/>
    <col min="10529" max="10529" width="8.5" style="9" customWidth="1"/>
    <col min="10530" max="10530" width="7.875" style="9" customWidth="1"/>
    <col min="10531" max="10771" width="9" style="9"/>
    <col min="10772" max="10772" width="4.75" style="9" customWidth="1"/>
    <col min="10773" max="10773" width="5.875" style="9" customWidth="1"/>
    <col min="10774" max="10774" width="3.5" style="9" customWidth="1"/>
    <col min="10775" max="10775" width="9" style="9" customWidth="1"/>
    <col min="10776" max="10776" width="7.5" style="9" customWidth="1"/>
    <col min="10777" max="10777" width="8.25" style="9" customWidth="1"/>
    <col min="10778" max="10778" width="6.375" style="9" customWidth="1"/>
    <col min="10779" max="10779" width="9" style="9"/>
    <col min="10780" max="10780" width="7.75" style="9" customWidth="1"/>
    <col min="10781" max="10781" width="7.25" style="9" customWidth="1"/>
    <col min="10782" max="10782" width="9.375" style="9" customWidth="1"/>
    <col min="10783" max="10783" width="7.25" style="9" customWidth="1"/>
    <col min="10784" max="10784" width="6.375" style="9" customWidth="1"/>
    <col min="10785" max="10785" width="8.5" style="9" customWidth="1"/>
    <col min="10786" max="10786" width="7.875" style="9" customWidth="1"/>
    <col min="10787" max="11027" width="9" style="9"/>
    <col min="11028" max="11028" width="4.75" style="9" customWidth="1"/>
    <col min="11029" max="11029" width="5.875" style="9" customWidth="1"/>
    <col min="11030" max="11030" width="3.5" style="9" customWidth="1"/>
    <col min="11031" max="11031" width="9" style="9" customWidth="1"/>
    <col min="11032" max="11032" width="7.5" style="9" customWidth="1"/>
    <col min="11033" max="11033" width="8.25" style="9" customWidth="1"/>
    <col min="11034" max="11034" width="6.375" style="9" customWidth="1"/>
    <col min="11035" max="11035" width="9" style="9"/>
    <col min="11036" max="11036" width="7.75" style="9" customWidth="1"/>
    <col min="11037" max="11037" width="7.25" style="9" customWidth="1"/>
    <col min="11038" max="11038" width="9.375" style="9" customWidth="1"/>
    <col min="11039" max="11039" width="7.25" style="9" customWidth="1"/>
    <col min="11040" max="11040" width="6.375" style="9" customWidth="1"/>
    <col min="11041" max="11041" width="8.5" style="9" customWidth="1"/>
    <col min="11042" max="11042" width="7.875" style="9" customWidth="1"/>
    <col min="11043" max="11283" width="9" style="9"/>
    <col min="11284" max="11284" width="4.75" style="9" customWidth="1"/>
    <col min="11285" max="11285" width="5.875" style="9" customWidth="1"/>
    <col min="11286" max="11286" width="3.5" style="9" customWidth="1"/>
    <col min="11287" max="11287" width="9" style="9" customWidth="1"/>
    <col min="11288" max="11288" width="7.5" style="9" customWidth="1"/>
    <col min="11289" max="11289" width="8.25" style="9" customWidth="1"/>
    <col min="11290" max="11290" width="6.375" style="9" customWidth="1"/>
    <col min="11291" max="11291" width="9" style="9"/>
    <col min="11292" max="11292" width="7.75" style="9" customWidth="1"/>
    <col min="11293" max="11293" width="7.25" style="9" customWidth="1"/>
    <col min="11294" max="11294" width="9.375" style="9" customWidth="1"/>
    <col min="11295" max="11295" width="7.25" style="9" customWidth="1"/>
    <col min="11296" max="11296" width="6.375" style="9" customWidth="1"/>
    <col min="11297" max="11297" width="8.5" style="9" customWidth="1"/>
    <col min="11298" max="11298" width="7.875" style="9" customWidth="1"/>
    <col min="11299" max="11539" width="9" style="9"/>
    <col min="11540" max="11540" width="4.75" style="9" customWidth="1"/>
    <col min="11541" max="11541" width="5.875" style="9" customWidth="1"/>
    <col min="11542" max="11542" width="3.5" style="9" customWidth="1"/>
    <col min="11543" max="11543" width="9" style="9" customWidth="1"/>
    <col min="11544" max="11544" width="7.5" style="9" customWidth="1"/>
    <col min="11545" max="11545" width="8.25" style="9" customWidth="1"/>
    <col min="11546" max="11546" width="6.375" style="9" customWidth="1"/>
    <col min="11547" max="11547" width="9" style="9"/>
    <col min="11548" max="11548" width="7.75" style="9" customWidth="1"/>
    <col min="11549" max="11549" width="7.25" style="9" customWidth="1"/>
    <col min="11550" max="11550" width="9.375" style="9" customWidth="1"/>
    <col min="11551" max="11551" width="7.25" style="9" customWidth="1"/>
    <col min="11552" max="11552" width="6.375" style="9" customWidth="1"/>
    <col min="11553" max="11553" width="8.5" style="9" customWidth="1"/>
    <col min="11554" max="11554" width="7.875" style="9" customWidth="1"/>
    <col min="11555" max="11795" width="9" style="9"/>
    <col min="11796" max="11796" width="4.75" style="9" customWidth="1"/>
    <col min="11797" max="11797" width="5.875" style="9" customWidth="1"/>
    <col min="11798" max="11798" width="3.5" style="9" customWidth="1"/>
    <col min="11799" max="11799" width="9" style="9" customWidth="1"/>
    <col min="11800" max="11800" width="7.5" style="9" customWidth="1"/>
    <col min="11801" max="11801" width="8.25" style="9" customWidth="1"/>
    <col min="11802" max="11802" width="6.375" style="9" customWidth="1"/>
    <col min="11803" max="11803" width="9" style="9"/>
    <col min="11804" max="11804" width="7.75" style="9" customWidth="1"/>
    <col min="11805" max="11805" width="7.25" style="9" customWidth="1"/>
    <col min="11806" max="11806" width="9.375" style="9" customWidth="1"/>
    <col min="11807" max="11807" width="7.25" style="9" customWidth="1"/>
    <col min="11808" max="11808" width="6.375" style="9" customWidth="1"/>
    <col min="11809" max="11809" width="8.5" style="9" customWidth="1"/>
    <col min="11810" max="11810" width="7.875" style="9" customWidth="1"/>
    <col min="11811" max="12051" width="9" style="9"/>
    <col min="12052" max="12052" width="4.75" style="9" customWidth="1"/>
    <col min="12053" max="12053" width="5.875" style="9" customWidth="1"/>
    <col min="12054" max="12054" width="3.5" style="9" customWidth="1"/>
    <col min="12055" max="12055" width="9" style="9" customWidth="1"/>
    <col min="12056" max="12056" width="7.5" style="9" customWidth="1"/>
    <col min="12057" max="12057" width="8.25" style="9" customWidth="1"/>
    <col min="12058" max="12058" width="6.375" style="9" customWidth="1"/>
    <col min="12059" max="12059" width="9" style="9"/>
    <col min="12060" max="12060" width="7.75" style="9" customWidth="1"/>
    <col min="12061" max="12061" width="7.25" style="9" customWidth="1"/>
    <col min="12062" max="12062" width="9.375" style="9" customWidth="1"/>
    <col min="12063" max="12063" width="7.25" style="9" customWidth="1"/>
    <col min="12064" max="12064" width="6.375" style="9" customWidth="1"/>
    <col min="12065" max="12065" width="8.5" style="9" customWidth="1"/>
    <col min="12066" max="12066" width="7.875" style="9" customWidth="1"/>
    <col min="12067" max="12307" width="9" style="9"/>
    <col min="12308" max="12308" width="4.75" style="9" customWidth="1"/>
    <col min="12309" max="12309" width="5.875" style="9" customWidth="1"/>
    <col min="12310" max="12310" width="3.5" style="9" customWidth="1"/>
    <col min="12311" max="12311" width="9" style="9" customWidth="1"/>
    <col min="12312" max="12312" width="7.5" style="9" customWidth="1"/>
    <col min="12313" max="12313" width="8.25" style="9" customWidth="1"/>
    <col min="12314" max="12314" width="6.375" style="9" customWidth="1"/>
    <col min="12315" max="12315" width="9" style="9"/>
    <col min="12316" max="12316" width="7.75" style="9" customWidth="1"/>
    <col min="12317" max="12317" width="7.25" style="9" customWidth="1"/>
    <col min="12318" max="12318" width="9.375" style="9" customWidth="1"/>
    <col min="12319" max="12319" width="7.25" style="9" customWidth="1"/>
    <col min="12320" max="12320" width="6.375" style="9" customWidth="1"/>
    <col min="12321" max="12321" width="8.5" style="9" customWidth="1"/>
    <col min="12322" max="12322" width="7.875" style="9" customWidth="1"/>
    <col min="12323" max="12563" width="9" style="9"/>
    <col min="12564" max="12564" width="4.75" style="9" customWidth="1"/>
    <col min="12565" max="12565" width="5.875" style="9" customWidth="1"/>
    <col min="12566" max="12566" width="3.5" style="9" customWidth="1"/>
    <col min="12567" max="12567" width="9" style="9" customWidth="1"/>
    <col min="12568" max="12568" width="7.5" style="9" customWidth="1"/>
    <col min="12569" max="12569" width="8.25" style="9" customWidth="1"/>
    <col min="12570" max="12570" width="6.375" style="9" customWidth="1"/>
    <col min="12571" max="12571" width="9" style="9"/>
    <col min="12572" max="12572" width="7.75" style="9" customWidth="1"/>
    <col min="12573" max="12573" width="7.25" style="9" customWidth="1"/>
    <col min="12574" max="12574" width="9.375" style="9" customWidth="1"/>
    <col min="12575" max="12575" width="7.25" style="9" customWidth="1"/>
    <col min="12576" max="12576" width="6.375" style="9" customWidth="1"/>
    <col min="12577" max="12577" width="8.5" style="9" customWidth="1"/>
    <col min="12578" max="12578" width="7.875" style="9" customWidth="1"/>
    <col min="12579" max="12819" width="9" style="9"/>
    <col min="12820" max="12820" width="4.75" style="9" customWidth="1"/>
    <col min="12821" max="12821" width="5.875" style="9" customWidth="1"/>
    <col min="12822" max="12822" width="3.5" style="9" customWidth="1"/>
    <col min="12823" max="12823" width="9" style="9" customWidth="1"/>
    <col min="12824" max="12824" width="7.5" style="9" customWidth="1"/>
    <col min="12825" max="12825" width="8.25" style="9" customWidth="1"/>
    <col min="12826" max="12826" width="6.375" style="9" customWidth="1"/>
    <col min="12827" max="12827" width="9" style="9"/>
    <col min="12828" max="12828" width="7.75" style="9" customWidth="1"/>
    <col min="12829" max="12829" width="7.25" style="9" customWidth="1"/>
    <col min="12830" max="12830" width="9.375" style="9" customWidth="1"/>
    <col min="12831" max="12831" width="7.25" style="9" customWidth="1"/>
    <col min="12832" max="12832" width="6.375" style="9" customWidth="1"/>
    <col min="12833" max="12833" width="8.5" style="9" customWidth="1"/>
    <col min="12834" max="12834" width="7.875" style="9" customWidth="1"/>
    <col min="12835" max="13075" width="9" style="9"/>
    <col min="13076" max="13076" width="4.75" style="9" customWidth="1"/>
    <col min="13077" max="13077" width="5.875" style="9" customWidth="1"/>
    <col min="13078" max="13078" width="3.5" style="9" customWidth="1"/>
    <col min="13079" max="13079" width="9" style="9" customWidth="1"/>
    <col min="13080" max="13080" width="7.5" style="9" customWidth="1"/>
    <col min="13081" max="13081" width="8.25" style="9" customWidth="1"/>
    <col min="13082" max="13082" width="6.375" style="9" customWidth="1"/>
    <col min="13083" max="13083" width="9" style="9"/>
    <col min="13084" max="13084" width="7.75" style="9" customWidth="1"/>
    <col min="13085" max="13085" width="7.25" style="9" customWidth="1"/>
    <col min="13086" max="13086" width="9.375" style="9" customWidth="1"/>
    <col min="13087" max="13087" width="7.25" style="9" customWidth="1"/>
    <col min="13088" max="13088" width="6.375" style="9" customWidth="1"/>
    <col min="13089" max="13089" width="8.5" style="9" customWidth="1"/>
    <col min="13090" max="13090" width="7.875" style="9" customWidth="1"/>
    <col min="13091" max="13331" width="9" style="9"/>
    <col min="13332" max="13332" width="4.75" style="9" customWidth="1"/>
    <col min="13333" max="13333" width="5.875" style="9" customWidth="1"/>
    <col min="13334" max="13334" width="3.5" style="9" customWidth="1"/>
    <col min="13335" max="13335" width="9" style="9" customWidth="1"/>
    <col min="13336" max="13336" width="7.5" style="9" customWidth="1"/>
    <col min="13337" max="13337" width="8.25" style="9" customWidth="1"/>
    <col min="13338" max="13338" width="6.375" style="9" customWidth="1"/>
    <col min="13339" max="13339" width="9" style="9"/>
    <col min="13340" max="13340" width="7.75" style="9" customWidth="1"/>
    <col min="13341" max="13341" width="7.25" style="9" customWidth="1"/>
    <col min="13342" max="13342" width="9.375" style="9" customWidth="1"/>
    <col min="13343" max="13343" width="7.25" style="9" customWidth="1"/>
    <col min="13344" max="13344" width="6.375" style="9" customWidth="1"/>
    <col min="13345" max="13345" width="8.5" style="9" customWidth="1"/>
    <col min="13346" max="13346" width="7.875" style="9" customWidth="1"/>
    <col min="13347" max="13587" width="9" style="9"/>
    <col min="13588" max="13588" width="4.75" style="9" customWidth="1"/>
    <col min="13589" max="13589" width="5.875" style="9" customWidth="1"/>
    <col min="13590" max="13590" width="3.5" style="9" customWidth="1"/>
    <col min="13591" max="13591" width="9" style="9" customWidth="1"/>
    <col min="13592" max="13592" width="7.5" style="9" customWidth="1"/>
    <col min="13593" max="13593" width="8.25" style="9" customWidth="1"/>
    <col min="13594" max="13594" width="6.375" style="9" customWidth="1"/>
    <col min="13595" max="13595" width="9" style="9"/>
    <col min="13596" max="13596" width="7.75" style="9" customWidth="1"/>
    <col min="13597" max="13597" width="7.25" style="9" customWidth="1"/>
    <col min="13598" max="13598" width="9.375" style="9" customWidth="1"/>
    <col min="13599" max="13599" width="7.25" style="9" customWidth="1"/>
    <col min="13600" max="13600" width="6.375" style="9" customWidth="1"/>
    <col min="13601" max="13601" width="8.5" style="9" customWidth="1"/>
    <col min="13602" max="13602" width="7.875" style="9" customWidth="1"/>
    <col min="13603" max="13843" width="9" style="9"/>
    <col min="13844" max="13844" width="4.75" style="9" customWidth="1"/>
    <col min="13845" max="13845" width="5.875" style="9" customWidth="1"/>
    <col min="13846" max="13846" width="3.5" style="9" customWidth="1"/>
    <col min="13847" max="13847" width="9" style="9" customWidth="1"/>
    <col min="13848" max="13848" width="7.5" style="9" customWidth="1"/>
    <col min="13849" max="13849" width="8.25" style="9" customWidth="1"/>
    <col min="13850" max="13850" width="6.375" style="9" customWidth="1"/>
    <col min="13851" max="13851" width="9" style="9"/>
    <col min="13852" max="13852" width="7.75" style="9" customWidth="1"/>
    <col min="13853" max="13853" width="7.25" style="9" customWidth="1"/>
    <col min="13854" max="13854" width="9.375" style="9" customWidth="1"/>
    <col min="13855" max="13855" width="7.25" style="9" customWidth="1"/>
    <col min="13856" max="13856" width="6.375" style="9" customWidth="1"/>
    <col min="13857" max="13857" width="8.5" style="9" customWidth="1"/>
    <col min="13858" max="13858" width="7.875" style="9" customWidth="1"/>
    <col min="13859" max="14099" width="9" style="9"/>
    <col min="14100" max="14100" width="4.75" style="9" customWidth="1"/>
    <col min="14101" max="14101" width="5.875" style="9" customWidth="1"/>
    <col min="14102" max="14102" width="3.5" style="9" customWidth="1"/>
    <col min="14103" max="14103" width="9" style="9" customWidth="1"/>
    <col min="14104" max="14104" width="7.5" style="9" customWidth="1"/>
    <col min="14105" max="14105" width="8.25" style="9" customWidth="1"/>
    <col min="14106" max="14106" width="6.375" style="9" customWidth="1"/>
    <col min="14107" max="14107" width="9" style="9"/>
    <col min="14108" max="14108" width="7.75" style="9" customWidth="1"/>
    <col min="14109" max="14109" width="7.25" style="9" customWidth="1"/>
    <col min="14110" max="14110" width="9.375" style="9" customWidth="1"/>
    <col min="14111" max="14111" width="7.25" style="9" customWidth="1"/>
    <col min="14112" max="14112" width="6.375" style="9" customWidth="1"/>
    <col min="14113" max="14113" width="8.5" style="9" customWidth="1"/>
    <col min="14114" max="14114" width="7.875" style="9" customWidth="1"/>
    <col min="14115" max="14355" width="9" style="9"/>
    <col min="14356" max="14356" width="4.75" style="9" customWidth="1"/>
    <col min="14357" max="14357" width="5.875" style="9" customWidth="1"/>
    <col min="14358" max="14358" width="3.5" style="9" customWidth="1"/>
    <col min="14359" max="14359" width="9" style="9" customWidth="1"/>
    <col min="14360" max="14360" width="7.5" style="9" customWidth="1"/>
    <col min="14361" max="14361" width="8.25" style="9" customWidth="1"/>
    <col min="14362" max="14362" width="6.375" style="9" customWidth="1"/>
    <col min="14363" max="14363" width="9" style="9"/>
    <col min="14364" max="14364" width="7.75" style="9" customWidth="1"/>
    <col min="14365" max="14365" width="7.25" style="9" customWidth="1"/>
    <col min="14366" max="14366" width="9.375" style="9" customWidth="1"/>
    <col min="14367" max="14367" width="7.25" style="9" customWidth="1"/>
    <col min="14368" max="14368" width="6.375" style="9" customWidth="1"/>
    <col min="14369" max="14369" width="8.5" style="9" customWidth="1"/>
    <col min="14370" max="14370" width="7.875" style="9" customWidth="1"/>
    <col min="14371" max="14611" width="9" style="9"/>
    <col min="14612" max="14612" width="4.75" style="9" customWidth="1"/>
    <col min="14613" max="14613" width="5.875" style="9" customWidth="1"/>
    <col min="14614" max="14614" width="3.5" style="9" customWidth="1"/>
    <col min="14615" max="14615" width="9" style="9" customWidth="1"/>
    <col min="14616" max="14616" width="7.5" style="9" customWidth="1"/>
    <col min="14617" max="14617" width="8.25" style="9" customWidth="1"/>
    <col min="14618" max="14618" width="6.375" style="9" customWidth="1"/>
    <col min="14619" max="14619" width="9" style="9"/>
    <col min="14620" max="14620" width="7.75" style="9" customWidth="1"/>
    <col min="14621" max="14621" width="7.25" style="9" customWidth="1"/>
    <col min="14622" max="14622" width="9.375" style="9" customWidth="1"/>
    <col min="14623" max="14623" width="7.25" style="9" customWidth="1"/>
    <col min="14624" max="14624" width="6.375" style="9" customWidth="1"/>
    <col min="14625" max="14625" width="8.5" style="9" customWidth="1"/>
    <col min="14626" max="14626" width="7.875" style="9" customWidth="1"/>
    <col min="14627" max="14867" width="9" style="9"/>
    <col min="14868" max="14868" width="4.75" style="9" customWidth="1"/>
    <col min="14869" max="14869" width="5.875" style="9" customWidth="1"/>
    <col min="14870" max="14870" width="3.5" style="9" customWidth="1"/>
    <col min="14871" max="14871" width="9" style="9" customWidth="1"/>
    <col min="14872" max="14872" width="7.5" style="9" customWidth="1"/>
    <col min="14873" max="14873" width="8.25" style="9" customWidth="1"/>
    <col min="14874" max="14874" width="6.375" style="9" customWidth="1"/>
    <col min="14875" max="14875" width="9" style="9"/>
    <col min="14876" max="14876" width="7.75" style="9" customWidth="1"/>
    <col min="14877" max="14877" width="7.25" style="9" customWidth="1"/>
    <col min="14878" max="14878" width="9.375" style="9" customWidth="1"/>
    <col min="14879" max="14879" width="7.25" style="9" customWidth="1"/>
    <col min="14880" max="14880" width="6.375" style="9" customWidth="1"/>
    <col min="14881" max="14881" width="8.5" style="9" customWidth="1"/>
    <col min="14882" max="14882" width="7.875" style="9" customWidth="1"/>
    <col min="14883" max="15123" width="9" style="9"/>
    <col min="15124" max="15124" width="4.75" style="9" customWidth="1"/>
    <col min="15125" max="15125" width="5.875" style="9" customWidth="1"/>
    <col min="15126" max="15126" width="3.5" style="9" customWidth="1"/>
    <col min="15127" max="15127" width="9" style="9" customWidth="1"/>
    <col min="15128" max="15128" width="7.5" style="9" customWidth="1"/>
    <col min="15129" max="15129" width="8.25" style="9" customWidth="1"/>
    <col min="15130" max="15130" width="6.375" style="9" customWidth="1"/>
    <col min="15131" max="15131" width="9" style="9"/>
    <col min="15132" max="15132" width="7.75" style="9" customWidth="1"/>
    <col min="15133" max="15133" width="7.25" style="9" customWidth="1"/>
    <col min="15134" max="15134" width="9.375" style="9" customWidth="1"/>
    <col min="15135" max="15135" width="7.25" style="9" customWidth="1"/>
    <col min="15136" max="15136" width="6.375" style="9" customWidth="1"/>
    <col min="15137" max="15137" width="8.5" style="9" customWidth="1"/>
    <col min="15138" max="15138" width="7.875" style="9" customWidth="1"/>
    <col min="15139" max="15379" width="9" style="9"/>
    <col min="15380" max="15380" width="4.75" style="9" customWidth="1"/>
    <col min="15381" max="15381" width="5.875" style="9" customWidth="1"/>
    <col min="15382" max="15382" width="3.5" style="9" customWidth="1"/>
    <col min="15383" max="15383" width="9" style="9" customWidth="1"/>
    <col min="15384" max="15384" width="7.5" style="9" customWidth="1"/>
    <col min="15385" max="15385" width="8.25" style="9" customWidth="1"/>
    <col min="15386" max="15386" width="6.375" style="9" customWidth="1"/>
    <col min="15387" max="15387" width="9" style="9"/>
    <col min="15388" max="15388" width="7.75" style="9" customWidth="1"/>
    <col min="15389" max="15389" width="7.25" style="9" customWidth="1"/>
    <col min="15390" max="15390" width="9.375" style="9" customWidth="1"/>
    <col min="15391" max="15391" width="7.25" style="9" customWidth="1"/>
    <col min="15392" max="15392" width="6.375" style="9" customWidth="1"/>
    <col min="15393" max="15393" width="8.5" style="9" customWidth="1"/>
    <col min="15394" max="15394" width="7.875" style="9" customWidth="1"/>
    <col min="15395" max="15635" width="9" style="9"/>
    <col min="15636" max="15636" width="4.75" style="9" customWidth="1"/>
    <col min="15637" max="15637" width="5.875" style="9" customWidth="1"/>
    <col min="15638" max="15638" width="3.5" style="9" customWidth="1"/>
    <col min="15639" max="15639" width="9" style="9" customWidth="1"/>
    <col min="15640" max="15640" width="7.5" style="9" customWidth="1"/>
    <col min="15641" max="15641" width="8.25" style="9" customWidth="1"/>
    <col min="15642" max="15642" width="6.375" style="9" customWidth="1"/>
    <col min="15643" max="15643" width="9" style="9"/>
    <col min="15644" max="15644" width="7.75" style="9" customWidth="1"/>
    <col min="15645" max="15645" width="7.25" style="9" customWidth="1"/>
    <col min="15646" max="15646" width="9.375" style="9" customWidth="1"/>
    <col min="15647" max="15647" width="7.25" style="9" customWidth="1"/>
    <col min="15648" max="15648" width="6.375" style="9" customWidth="1"/>
    <col min="15649" max="15649" width="8.5" style="9" customWidth="1"/>
    <col min="15650" max="15650" width="7.875" style="9" customWidth="1"/>
    <col min="15651" max="15891" width="9" style="9"/>
    <col min="15892" max="15892" width="4.75" style="9" customWidth="1"/>
    <col min="15893" max="15893" width="5.875" style="9" customWidth="1"/>
    <col min="15894" max="15894" width="3.5" style="9" customWidth="1"/>
    <col min="15895" max="15895" width="9" style="9" customWidth="1"/>
    <col min="15896" max="15896" width="7.5" style="9" customWidth="1"/>
    <col min="15897" max="15897" width="8.25" style="9" customWidth="1"/>
    <col min="15898" max="15898" width="6.375" style="9" customWidth="1"/>
    <col min="15899" max="15899" width="9" style="9"/>
    <col min="15900" max="15900" width="7.75" style="9" customWidth="1"/>
    <col min="15901" max="15901" width="7.25" style="9" customWidth="1"/>
    <col min="15902" max="15902" width="9.375" style="9" customWidth="1"/>
    <col min="15903" max="15903" width="7.25" style="9" customWidth="1"/>
    <col min="15904" max="15904" width="6.375" style="9" customWidth="1"/>
    <col min="15905" max="15905" width="8.5" style="9" customWidth="1"/>
    <col min="15906" max="15906" width="7.875" style="9" customWidth="1"/>
    <col min="15907" max="16147" width="9" style="9"/>
    <col min="16148" max="16148" width="4.75" style="9" customWidth="1"/>
    <col min="16149" max="16149" width="5.875" style="9" customWidth="1"/>
    <col min="16150" max="16150" width="3.5" style="9" customWidth="1"/>
    <col min="16151" max="16151" width="9" style="9" customWidth="1"/>
    <col min="16152" max="16152" width="7.5" style="9" customWidth="1"/>
    <col min="16153" max="16153" width="8.25" style="9" customWidth="1"/>
    <col min="16154" max="16154" width="6.375" style="9" customWidth="1"/>
    <col min="16155" max="16155" width="9" style="9"/>
    <col min="16156" max="16156" width="7.75" style="9" customWidth="1"/>
    <col min="16157" max="16157" width="7.25" style="9" customWidth="1"/>
    <col min="16158" max="16158" width="9.375" style="9" customWidth="1"/>
    <col min="16159" max="16159" width="7.25" style="9" customWidth="1"/>
    <col min="16160" max="16160" width="6.375" style="9" customWidth="1"/>
    <col min="16161" max="16161" width="8.5" style="9" customWidth="1"/>
    <col min="16162" max="16162" width="7.875" style="9" customWidth="1"/>
    <col min="16163" max="16384" width="9" style="9"/>
  </cols>
  <sheetData>
    <row r="1" spans="1:35" ht="11.25" customHeight="1">
      <c r="A1" s="8" t="s">
        <v>19</v>
      </c>
      <c r="D1" s="10" t="s">
        <v>20</v>
      </c>
      <c r="E1" s="11">
        <f>SUM(E16:E19)</f>
        <v>74</v>
      </c>
      <c r="H1" s="12"/>
      <c r="I1" s="12"/>
      <c r="J1" s="13"/>
      <c r="K1" s="13"/>
      <c r="O1" s="15"/>
      <c r="AB1" s="17"/>
    </row>
    <row r="2" spans="1:35" s="7" customFormat="1" ht="28.5" customHeight="1">
      <c r="A2" s="18" t="s">
        <v>21</v>
      </c>
      <c r="B2" s="97"/>
      <c r="C2" s="97"/>
      <c r="D2" s="97"/>
      <c r="H2" s="222" t="s">
        <v>56</v>
      </c>
      <c r="I2" s="222"/>
      <c r="J2" s="222"/>
      <c r="K2" s="222"/>
      <c r="L2" s="222"/>
      <c r="M2" s="222"/>
      <c r="N2" s="222"/>
      <c r="O2" s="222"/>
      <c r="P2" s="222"/>
      <c r="Q2" s="97"/>
      <c r="R2" s="97"/>
      <c r="S2" s="97"/>
      <c r="X2" s="7">
        <v>1</v>
      </c>
      <c r="AC2" s="19"/>
      <c r="AD2" s="19"/>
      <c r="AE2" s="19"/>
      <c r="AF2" s="19"/>
    </row>
    <row r="3" spans="1:35" s="7" customFormat="1" ht="34.5" customHeight="1">
      <c r="B3" s="229" t="s">
        <v>219</v>
      </c>
      <c r="C3" s="229"/>
      <c r="D3" s="229"/>
      <c r="E3" s="229"/>
      <c r="F3" s="99"/>
      <c r="G3" s="20"/>
      <c r="P3" s="7" t="s">
        <v>22</v>
      </c>
      <c r="R3" s="7" t="s">
        <v>22</v>
      </c>
      <c r="T3" s="21"/>
      <c r="U3" s="21"/>
      <c r="V3" s="21"/>
      <c r="W3" s="21"/>
      <c r="Z3" s="22"/>
      <c r="AA3" s="188"/>
      <c r="AC3" s="19"/>
      <c r="AD3" s="19"/>
      <c r="AE3" s="19"/>
      <c r="AF3" s="19"/>
    </row>
    <row r="4" spans="1:35" s="7" customFormat="1" ht="43.5" customHeight="1">
      <c r="A4" s="103"/>
      <c r="B4" s="103"/>
      <c r="C4" s="103" t="s">
        <v>51</v>
      </c>
      <c r="D4" s="102" t="s">
        <v>52</v>
      </c>
      <c r="E4" s="104" t="s">
        <v>53</v>
      </c>
      <c r="F4" s="137" t="s">
        <v>70</v>
      </c>
      <c r="G4" s="23"/>
      <c r="H4" s="24" t="s">
        <v>6</v>
      </c>
      <c r="I4" s="24"/>
      <c r="J4" s="25" t="s">
        <v>23</v>
      </c>
      <c r="K4" s="25"/>
      <c r="L4" s="26" t="s">
        <v>24</v>
      </c>
      <c r="M4" s="26"/>
      <c r="N4" s="27" t="s">
        <v>55</v>
      </c>
      <c r="O4" s="27"/>
      <c r="P4" s="28" t="s">
        <v>25</v>
      </c>
      <c r="Q4" s="29"/>
      <c r="R4" s="28" t="s">
        <v>26</v>
      </c>
      <c r="S4" s="29"/>
      <c r="T4" s="223" t="s">
        <v>27</v>
      </c>
      <c r="U4" s="224"/>
      <c r="V4" s="223" t="s">
        <v>28</v>
      </c>
      <c r="W4" s="224"/>
      <c r="X4" s="30" t="s">
        <v>29</v>
      </c>
      <c r="Y4" s="30"/>
      <c r="Z4" s="31" t="s">
        <v>30</v>
      </c>
      <c r="AA4" s="31" t="s">
        <v>71</v>
      </c>
      <c r="AB4" s="32" t="s">
        <v>31</v>
      </c>
      <c r="AC4" s="225" t="s">
        <v>32</v>
      </c>
      <c r="AD4" s="226"/>
      <c r="AE4" s="225" t="s">
        <v>33</v>
      </c>
      <c r="AF4" s="226"/>
      <c r="AG4" s="33" t="s">
        <v>34</v>
      </c>
      <c r="AH4" s="34"/>
      <c r="AI4" s="35"/>
    </row>
    <row r="5" spans="1:35" s="7" customFormat="1" ht="3" customHeight="1">
      <c r="A5" s="151"/>
      <c r="B5" s="103"/>
      <c r="C5" s="103"/>
      <c r="D5" s="102"/>
      <c r="E5" s="104"/>
      <c r="F5" s="137"/>
      <c r="G5" s="23"/>
      <c r="H5" s="24"/>
      <c r="I5" s="24"/>
      <c r="J5" s="25"/>
      <c r="K5" s="25"/>
      <c r="L5" s="26"/>
      <c r="M5" s="26"/>
      <c r="N5" s="27"/>
      <c r="O5" s="27"/>
      <c r="P5" s="28"/>
      <c r="Q5" s="29"/>
      <c r="R5" s="28"/>
      <c r="S5" s="29"/>
      <c r="T5" s="147"/>
      <c r="U5" s="148"/>
      <c r="V5" s="147"/>
      <c r="W5" s="148"/>
      <c r="X5" s="30"/>
      <c r="Y5" s="30"/>
      <c r="Z5" s="31"/>
      <c r="AA5" s="31"/>
      <c r="AB5" s="32"/>
      <c r="AC5" s="149"/>
      <c r="AD5" s="150"/>
      <c r="AE5" s="149"/>
      <c r="AF5" s="150"/>
      <c r="AG5" s="33"/>
      <c r="AH5" s="34"/>
      <c r="AI5" s="35"/>
    </row>
    <row r="6" spans="1:35" s="7" customFormat="1" ht="15.75" customHeight="1">
      <c r="A6" s="227">
        <f>SUM(E6:E19)</f>
        <v>373</v>
      </c>
      <c r="B6" s="228">
        <v>14</v>
      </c>
      <c r="C6" s="6">
        <v>1</v>
      </c>
      <c r="D6" s="100" t="s">
        <v>61</v>
      </c>
      <c r="E6" s="112">
        <v>31</v>
      </c>
      <c r="F6" s="186">
        <v>13</v>
      </c>
      <c r="G6" s="112"/>
      <c r="H6" s="113">
        <f t="shared" ref="H6:H19" si="0">E6*$H$26*14</f>
        <v>2.1389066350278361</v>
      </c>
      <c r="I6" s="112">
        <v>1</v>
      </c>
      <c r="J6" s="113">
        <f t="shared" ref="J6:J19" si="1">E6*$J$26*14</f>
        <v>0.75257826047275711</v>
      </c>
      <c r="K6" s="112"/>
      <c r="L6" s="113">
        <f>E6*1*0.2</f>
        <v>6.2</v>
      </c>
      <c r="M6" s="114">
        <v>3</v>
      </c>
      <c r="N6" s="42">
        <f>E6*0.1</f>
        <v>3.1</v>
      </c>
      <c r="O6" s="112">
        <v>11</v>
      </c>
      <c r="P6" s="113">
        <v>10</v>
      </c>
      <c r="Q6" s="114">
        <v>7</v>
      </c>
      <c r="R6" s="113">
        <v>0.6</v>
      </c>
      <c r="S6" s="114">
        <v>5</v>
      </c>
      <c r="T6" s="113">
        <f>E6*0.1</f>
        <v>3.1</v>
      </c>
      <c r="U6" s="114">
        <v>9</v>
      </c>
      <c r="V6" s="113">
        <v>5</v>
      </c>
      <c r="W6" s="114"/>
      <c r="X6" s="42">
        <f>E6*0.2</f>
        <v>6.2</v>
      </c>
      <c r="Y6" s="114"/>
      <c r="Z6" s="42"/>
      <c r="AA6" s="42"/>
      <c r="AB6" s="42"/>
      <c r="AC6" s="115">
        <f>E6*$AC$24/$A$6</f>
        <v>0.49865951742627346</v>
      </c>
      <c r="AD6" s="112"/>
      <c r="AE6" s="115"/>
      <c r="AF6" s="112"/>
      <c r="AG6" s="113">
        <f>E6*$AG$26</f>
        <v>0</v>
      </c>
      <c r="AH6" s="112"/>
    </row>
    <row r="7" spans="1:35" s="7" customFormat="1" ht="15.75" customHeight="1">
      <c r="A7" s="217"/>
      <c r="B7" s="228"/>
      <c r="C7" s="6">
        <v>2</v>
      </c>
      <c r="D7" s="100" t="s">
        <v>62</v>
      </c>
      <c r="E7" s="112">
        <v>50</v>
      </c>
      <c r="F7" s="186">
        <v>18</v>
      </c>
      <c r="G7" s="112"/>
      <c r="H7" s="113">
        <f t="shared" si="0"/>
        <v>3.4498494113352196</v>
      </c>
      <c r="I7" s="112"/>
      <c r="J7" s="113">
        <f t="shared" si="1"/>
        <v>1.213835903988318</v>
      </c>
      <c r="K7" s="112"/>
      <c r="L7" s="113">
        <f t="shared" ref="L7:L10" si="2">E7*1*0.2</f>
        <v>10</v>
      </c>
      <c r="M7" s="114"/>
      <c r="N7" s="42">
        <f t="shared" ref="N7:N22" si="3">E7*0.1</f>
        <v>5</v>
      </c>
      <c r="O7" s="112"/>
      <c r="P7" s="113"/>
      <c r="Q7" s="114"/>
      <c r="R7" s="113"/>
      <c r="S7" s="114"/>
      <c r="T7" s="113">
        <f t="shared" ref="T7:T20" si="4">E7*0.1</f>
        <v>5</v>
      </c>
      <c r="U7" s="114"/>
      <c r="V7" s="113"/>
      <c r="W7" s="114"/>
      <c r="X7" s="42">
        <f t="shared" ref="X7:X20" si="5">E7*0.2</f>
        <v>10</v>
      </c>
      <c r="Y7" s="114"/>
      <c r="Z7" s="42"/>
      <c r="AA7" s="42"/>
      <c r="AB7" s="42"/>
      <c r="AC7" s="115">
        <f>E7*$AC$24/$A$6</f>
        <v>0.80428954423592491</v>
      </c>
      <c r="AD7" s="112"/>
      <c r="AE7" s="115"/>
      <c r="AF7" s="112"/>
      <c r="AG7" s="113">
        <f>E7*$AG$26</f>
        <v>0</v>
      </c>
      <c r="AH7" s="112"/>
    </row>
    <row r="8" spans="1:35" s="7" customFormat="1" ht="15.75" customHeight="1">
      <c r="A8" s="217"/>
      <c r="B8" s="228"/>
      <c r="C8" s="6">
        <v>3</v>
      </c>
      <c r="D8" s="100" t="s">
        <v>63</v>
      </c>
      <c r="E8" s="112">
        <v>37</v>
      </c>
      <c r="F8" s="186">
        <v>11</v>
      </c>
      <c r="G8" s="112"/>
      <c r="H8" s="113">
        <f t="shared" si="0"/>
        <v>2.5528885643880623</v>
      </c>
      <c r="I8" s="112"/>
      <c r="J8" s="113">
        <f t="shared" si="1"/>
        <v>0.89823856895135534</v>
      </c>
      <c r="K8" s="112"/>
      <c r="L8" s="113">
        <f t="shared" si="2"/>
        <v>7.4</v>
      </c>
      <c r="M8" s="114"/>
      <c r="N8" s="42">
        <f t="shared" si="3"/>
        <v>3.7</v>
      </c>
      <c r="O8" s="112"/>
      <c r="P8" s="113">
        <f>P26/E8</f>
        <v>0</v>
      </c>
      <c r="Q8" s="114"/>
      <c r="R8" s="113"/>
      <c r="S8" s="114"/>
      <c r="T8" s="113">
        <f t="shared" si="4"/>
        <v>3.7</v>
      </c>
      <c r="U8" s="114"/>
      <c r="V8" s="113"/>
      <c r="W8" s="114"/>
      <c r="X8" s="42">
        <f t="shared" si="5"/>
        <v>7.4</v>
      </c>
      <c r="Y8" s="114"/>
      <c r="Z8" s="42"/>
      <c r="AA8" s="42"/>
      <c r="AB8" s="42"/>
      <c r="AC8" s="115"/>
      <c r="AD8" s="112"/>
      <c r="AE8" s="115"/>
      <c r="AF8" s="112"/>
      <c r="AG8" s="113"/>
      <c r="AH8" s="112"/>
    </row>
    <row r="9" spans="1:35" s="7" customFormat="1" ht="15.75" customHeight="1">
      <c r="A9" s="217"/>
      <c r="B9" s="228"/>
      <c r="C9" s="6">
        <v>4</v>
      </c>
      <c r="D9" s="100" t="s">
        <v>64</v>
      </c>
      <c r="E9" s="112">
        <v>27</v>
      </c>
      <c r="F9" s="186">
        <v>4</v>
      </c>
      <c r="G9" s="112"/>
      <c r="H9" s="113">
        <f t="shared" si="0"/>
        <v>1.8629186821210186</v>
      </c>
      <c r="I9" s="112"/>
      <c r="J9" s="113">
        <f t="shared" si="1"/>
        <v>0.65547138815369177</v>
      </c>
      <c r="K9" s="112"/>
      <c r="L9" s="113">
        <f t="shared" si="2"/>
        <v>5.4</v>
      </c>
      <c r="M9" s="114"/>
      <c r="N9" s="42">
        <f t="shared" si="3"/>
        <v>2.7</v>
      </c>
      <c r="O9" s="112"/>
      <c r="P9" s="113">
        <f>P27/E9</f>
        <v>0</v>
      </c>
      <c r="Q9" s="114"/>
      <c r="R9" s="113"/>
      <c r="S9" s="114"/>
      <c r="T9" s="113">
        <f t="shared" si="4"/>
        <v>2.7</v>
      </c>
      <c r="U9" s="114"/>
      <c r="V9" s="113"/>
      <c r="W9" s="114"/>
      <c r="X9" s="42">
        <f t="shared" si="5"/>
        <v>5.4</v>
      </c>
      <c r="Y9" s="114"/>
      <c r="Z9" s="42"/>
      <c r="AA9" s="42"/>
      <c r="AB9" s="42"/>
      <c r="AC9" s="115"/>
      <c r="AD9" s="112"/>
      <c r="AE9" s="115"/>
      <c r="AF9" s="112"/>
      <c r="AG9" s="113"/>
      <c r="AH9" s="112"/>
    </row>
    <row r="10" spans="1:35" s="7" customFormat="1" ht="15.75" customHeight="1">
      <c r="A10" s="217"/>
      <c r="B10" s="228"/>
      <c r="C10" s="6">
        <v>5</v>
      </c>
      <c r="D10" s="100" t="s">
        <v>41</v>
      </c>
      <c r="E10" s="112">
        <v>31</v>
      </c>
      <c r="F10" s="186">
        <v>8</v>
      </c>
      <c r="G10" s="112"/>
      <c r="H10" s="113">
        <f t="shared" si="0"/>
        <v>2.1389066350278361</v>
      </c>
      <c r="I10" s="112">
        <f>SUM(H6:H10)</f>
        <v>12.143469927899972</v>
      </c>
      <c r="J10" s="113">
        <f t="shared" si="1"/>
        <v>0.75257826047275711</v>
      </c>
      <c r="K10" s="135">
        <f>SUM(J6:J9)</f>
        <v>3.5201241215661221</v>
      </c>
      <c r="L10" s="113">
        <f t="shared" si="2"/>
        <v>6.2</v>
      </c>
      <c r="M10" s="114">
        <f>SUM(L6:L9)</f>
        <v>29</v>
      </c>
      <c r="N10" s="42">
        <f t="shared" si="3"/>
        <v>3.1</v>
      </c>
      <c r="O10" s="152">
        <f>SUM(N6:N10)</f>
        <v>17.600000000000001</v>
      </c>
      <c r="P10" s="113">
        <f>P28/E10</f>
        <v>0</v>
      </c>
      <c r="Q10" s="114"/>
      <c r="R10" s="113"/>
      <c r="S10" s="114">
        <f>SUM(R6:R10)</f>
        <v>0.6</v>
      </c>
      <c r="T10" s="113">
        <f t="shared" si="4"/>
        <v>3.1</v>
      </c>
      <c r="U10" s="114">
        <f>SUM(T6:T10)</f>
        <v>17.600000000000001</v>
      </c>
      <c r="V10" s="113"/>
      <c r="W10" s="114">
        <f>SUM(V6:V10)</f>
        <v>5</v>
      </c>
      <c r="X10" s="42">
        <f t="shared" si="5"/>
        <v>6.2</v>
      </c>
      <c r="Y10" s="114">
        <f>SUM(X6:X10)</f>
        <v>35.200000000000003</v>
      </c>
      <c r="Z10" s="42"/>
      <c r="AA10" s="42"/>
      <c r="AB10" s="42"/>
      <c r="AC10" s="115">
        <f t="shared" ref="AC10:AC22" si="6">E10*$AC$24/$A$6</f>
        <v>0.49865951742627346</v>
      </c>
      <c r="AD10" s="112">
        <f>SUM(AC6:AC10)</f>
        <v>1.8016085790884717</v>
      </c>
      <c r="AE10" s="115"/>
      <c r="AF10" s="112">
        <f>SUM(AE6:AE10)</f>
        <v>0</v>
      </c>
      <c r="AG10" s="113">
        <f t="shared" ref="AG10:AG22" si="7">E10*$AG$26</f>
        <v>0</v>
      </c>
      <c r="AH10" s="112">
        <f>SUM(AG6:AG10)</f>
        <v>0</v>
      </c>
    </row>
    <row r="11" spans="1:35" s="7" customFormat="1" ht="15.75" customHeight="1">
      <c r="A11" s="217"/>
      <c r="B11" s="228"/>
      <c r="C11" s="6">
        <v>6</v>
      </c>
      <c r="D11" s="98" t="s">
        <v>65</v>
      </c>
      <c r="E11" s="112">
        <v>26</v>
      </c>
      <c r="F11" s="186">
        <v>9</v>
      </c>
      <c r="G11" s="36"/>
      <c r="H11" s="37">
        <f t="shared" si="0"/>
        <v>1.7939216938943141</v>
      </c>
      <c r="I11" s="36"/>
      <c r="J11" s="38">
        <f t="shared" si="1"/>
        <v>0.63119467007392527</v>
      </c>
      <c r="K11" s="36"/>
      <c r="L11" s="39">
        <f>E11*0.8*0.2</f>
        <v>4.16</v>
      </c>
      <c r="M11" s="40"/>
      <c r="N11" s="42">
        <f t="shared" si="3"/>
        <v>2.6</v>
      </c>
      <c r="O11" s="36"/>
      <c r="P11" s="41">
        <f t="shared" ref="P11:P22" si="8">E11*$P$24/$A$6</f>
        <v>0.69705093833780163</v>
      </c>
      <c r="Q11" s="40"/>
      <c r="R11" s="41"/>
      <c r="S11" s="40"/>
      <c r="T11" s="113">
        <f t="shared" si="4"/>
        <v>2.6</v>
      </c>
      <c r="U11" s="40"/>
      <c r="V11" s="113"/>
      <c r="W11" s="40"/>
      <c r="X11" s="42">
        <f t="shared" si="5"/>
        <v>5.2</v>
      </c>
      <c r="Y11" s="40"/>
      <c r="Z11" s="43"/>
      <c r="AA11" s="43"/>
      <c r="AB11" s="44"/>
      <c r="AC11" s="45">
        <f t="shared" si="6"/>
        <v>0.41823056300268097</v>
      </c>
      <c r="AD11" s="36"/>
      <c r="AE11" s="45"/>
      <c r="AF11" s="36"/>
      <c r="AG11" s="46">
        <f t="shared" si="7"/>
        <v>0</v>
      </c>
      <c r="AH11" s="36"/>
    </row>
    <row r="12" spans="1:35" s="7" customFormat="1" ht="15.75" customHeight="1">
      <c r="A12" s="217"/>
      <c r="B12" s="228"/>
      <c r="C12" s="6">
        <v>7</v>
      </c>
      <c r="D12" s="98" t="s">
        <v>43</v>
      </c>
      <c r="E12" s="112">
        <v>26</v>
      </c>
      <c r="F12" s="186">
        <v>11</v>
      </c>
      <c r="G12" s="116"/>
      <c r="H12" s="37">
        <f t="shared" si="0"/>
        <v>1.7939216938943141</v>
      </c>
      <c r="I12" s="116"/>
      <c r="J12" s="38">
        <f t="shared" si="1"/>
        <v>0.63119467007392527</v>
      </c>
      <c r="K12" s="116"/>
      <c r="L12" s="39">
        <f t="shared" ref="L12:L15" si="9">E12*0.8*0.2</f>
        <v>4.16</v>
      </c>
      <c r="M12" s="117"/>
      <c r="N12" s="42">
        <f t="shared" si="3"/>
        <v>2.6</v>
      </c>
      <c r="O12" s="116"/>
      <c r="P12" s="41">
        <f t="shared" si="8"/>
        <v>0.69705093833780163</v>
      </c>
      <c r="Q12" s="117"/>
      <c r="R12" s="41"/>
      <c r="S12" s="117"/>
      <c r="T12" s="113">
        <f t="shared" si="4"/>
        <v>2.6</v>
      </c>
      <c r="U12" s="117"/>
      <c r="V12" s="113"/>
      <c r="W12" s="117"/>
      <c r="X12" s="42">
        <f t="shared" si="5"/>
        <v>5.2</v>
      </c>
      <c r="Y12" s="117"/>
      <c r="Z12" s="118"/>
      <c r="AA12" s="118"/>
      <c r="AB12" s="118"/>
      <c r="AC12" s="119">
        <f t="shared" si="6"/>
        <v>0.41823056300268097</v>
      </c>
      <c r="AD12" s="116"/>
      <c r="AE12" s="119"/>
      <c r="AF12" s="116"/>
      <c r="AG12" s="41">
        <f t="shared" si="7"/>
        <v>0</v>
      </c>
      <c r="AH12" s="116"/>
    </row>
    <row r="13" spans="1:35" s="7" customFormat="1" ht="15.75" customHeight="1">
      <c r="A13" s="217"/>
      <c r="B13" s="228"/>
      <c r="C13" s="6">
        <v>8</v>
      </c>
      <c r="D13" s="98" t="s">
        <v>66</v>
      </c>
      <c r="E13" s="112">
        <v>23</v>
      </c>
      <c r="F13" s="186">
        <v>11</v>
      </c>
      <c r="G13" s="116"/>
      <c r="H13" s="37">
        <f t="shared" si="0"/>
        <v>1.586930729214201</v>
      </c>
      <c r="I13" s="116"/>
      <c r="J13" s="38">
        <f t="shared" si="1"/>
        <v>0.55836451583462632</v>
      </c>
      <c r="K13" s="116"/>
      <c r="L13" s="39">
        <f t="shared" si="9"/>
        <v>3.6800000000000006</v>
      </c>
      <c r="M13" s="117"/>
      <c r="N13" s="42">
        <f t="shared" si="3"/>
        <v>2.3000000000000003</v>
      </c>
      <c r="O13" s="116"/>
      <c r="P13" s="41">
        <f t="shared" si="8"/>
        <v>0.61662198391420908</v>
      </c>
      <c r="Q13" s="117"/>
      <c r="R13" s="41"/>
      <c r="S13" s="117"/>
      <c r="T13" s="113">
        <f t="shared" si="4"/>
        <v>2.3000000000000003</v>
      </c>
      <c r="U13" s="117"/>
      <c r="V13" s="113"/>
      <c r="W13" s="117"/>
      <c r="X13" s="42">
        <f t="shared" si="5"/>
        <v>4.6000000000000005</v>
      </c>
      <c r="Y13" s="117"/>
      <c r="Z13" s="118"/>
      <c r="AA13" s="118"/>
      <c r="AB13" s="118"/>
      <c r="AC13" s="119">
        <f t="shared" si="6"/>
        <v>0.36997319034852549</v>
      </c>
      <c r="AD13" s="116"/>
      <c r="AE13" s="119"/>
      <c r="AF13" s="116"/>
      <c r="AG13" s="41">
        <f t="shared" si="7"/>
        <v>0</v>
      </c>
      <c r="AH13" s="116"/>
    </row>
    <row r="14" spans="1:35" s="7" customFormat="1" ht="15.75" customHeight="1">
      <c r="A14" s="217"/>
      <c r="B14" s="228"/>
      <c r="C14" s="6">
        <v>9</v>
      </c>
      <c r="D14" s="98" t="s">
        <v>11</v>
      </c>
      <c r="E14" s="112">
        <v>20</v>
      </c>
      <c r="F14" s="186">
        <v>5</v>
      </c>
      <c r="G14" s="116"/>
      <c r="H14" s="37">
        <f t="shared" si="0"/>
        <v>1.3799397645340878</v>
      </c>
      <c r="I14" s="116"/>
      <c r="J14" s="38">
        <f t="shared" si="1"/>
        <v>0.4855343615953272</v>
      </c>
      <c r="K14" s="116"/>
      <c r="L14" s="39">
        <f t="shared" si="9"/>
        <v>3.2</v>
      </c>
      <c r="M14" s="117"/>
      <c r="N14" s="42">
        <f t="shared" si="3"/>
        <v>2</v>
      </c>
      <c r="O14" s="116"/>
      <c r="P14" s="41">
        <f t="shared" si="8"/>
        <v>0.53619302949061665</v>
      </c>
      <c r="Q14" s="117"/>
      <c r="R14" s="41"/>
      <c r="S14" s="117"/>
      <c r="T14" s="113">
        <f t="shared" si="4"/>
        <v>2</v>
      </c>
      <c r="U14" s="117"/>
      <c r="V14" s="113"/>
      <c r="W14" s="117"/>
      <c r="X14" s="42">
        <f t="shared" si="5"/>
        <v>4</v>
      </c>
      <c r="Y14" s="117"/>
      <c r="Z14" s="118"/>
      <c r="AA14" s="118"/>
      <c r="AB14" s="118"/>
      <c r="AC14" s="119">
        <f t="shared" si="6"/>
        <v>0.32171581769436997</v>
      </c>
      <c r="AD14" s="116"/>
      <c r="AE14" s="119"/>
      <c r="AF14" s="116"/>
      <c r="AG14" s="41">
        <f t="shared" si="7"/>
        <v>0</v>
      </c>
      <c r="AH14" s="116"/>
    </row>
    <row r="15" spans="1:35" s="7" customFormat="1" ht="15.75" customHeight="1">
      <c r="A15" s="217"/>
      <c r="B15" s="228"/>
      <c r="C15" s="6">
        <v>10</v>
      </c>
      <c r="D15" s="98" t="s">
        <v>49</v>
      </c>
      <c r="E15" s="112">
        <v>28</v>
      </c>
      <c r="F15" s="186">
        <v>8</v>
      </c>
      <c r="G15" s="116"/>
      <c r="H15" s="37">
        <f t="shared" si="0"/>
        <v>1.9319156703477227</v>
      </c>
      <c r="I15" s="134">
        <f>SUM(H11:H15)</f>
        <v>8.48662955188464</v>
      </c>
      <c r="J15" s="38">
        <f t="shared" si="1"/>
        <v>0.67974810623345805</v>
      </c>
      <c r="K15" s="134">
        <f>SUM(J11:J15)</f>
        <v>2.9860363238112622</v>
      </c>
      <c r="L15" s="39">
        <f t="shared" si="9"/>
        <v>4.4800000000000004</v>
      </c>
      <c r="M15" s="117">
        <f>SUM(L11:L15)</f>
        <v>19.68</v>
      </c>
      <c r="N15" s="42">
        <f t="shared" si="3"/>
        <v>2.8000000000000003</v>
      </c>
      <c r="O15" s="116"/>
      <c r="P15" s="41">
        <f t="shared" si="8"/>
        <v>0.75067024128686322</v>
      </c>
      <c r="Q15" s="117"/>
      <c r="R15" s="41"/>
      <c r="S15" s="117"/>
      <c r="T15" s="113">
        <f t="shared" si="4"/>
        <v>2.8000000000000003</v>
      </c>
      <c r="U15" s="117"/>
      <c r="V15" s="113"/>
      <c r="W15" s="117"/>
      <c r="X15" s="42">
        <f t="shared" si="5"/>
        <v>5.6000000000000005</v>
      </c>
      <c r="Y15" s="117"/>
      <c r="Z15" s="118"/>
      <c r="AA15" s="118"/>
      <c r="AB15" s="118"/>
      <c r="AC15" s="119">
        <f t="shared" si="6"/>
        <v>0.45040214477211798</v>
      </c>
      <c r="AD15" s="116"/>
      <c r="AE15" s="119"/>
      <c r="AF15" s="116"/>
      <c r="AG15" s="41">
        <f t="shared" si="7"/>
        <v>0</v>
      </c>
      <c r="AH15" s="116"/>
    </row>
    <row r="16" spans="1:35" s="7" customFormat="1" ht="15.75" customHeight="1">
      <c r="A16" s="217"/>
      <c r="B16" s="228"/>
      <c r="C16" s="6">
        <v>11</v>
      </c>
      <c r="D16" s="133" t="s">
        <v>59</v>
      </c>
      <c r="E16" s="112">
        <v>22</v>
      </c>
      <c r="F16" s="186">
        <v>20</v>
      </c>
      <c r="G16" s="112"/>
      <c r="H16" s="113">
        <f t="shared" si="0"/>
        <v>1.5179337409874967</v>
      </c>
      <c r="I16" s="112"/>
      <c r="J16" s="113">
        <f t="shared" si="1"/>
        <v>0.53408779775485993</v>
      </c>
      <c r="K16" s="112"/>
      <c r="L16" s="113">
        <f>E16*0.6*0.2</f>
        <v>2.64</v>
      </c>
      <c r="M16" s="114"/>
      <c r="N16" s="42">
        <f t="shared" si="3"/>
        <v>2.2000000000000002</v>
      </c>
      <c r="O16" s="112"/>
      <c r="P16" s="113">
        <f t="shared" si="8"/>
        <v>0.58981233243967823</v>
      </c>
      <c r="Q16" s="114"/>
      <c r="R16" s="113"/>
      <c r="S16" s="114"/>
      <c r="T16" s="113">
        <f t="shared" si="4"/>
        <v>2.2000000000000002</v>
      </c>
      <c r="U16" s="114"/>
      <c r="V16" s="113"/>
      <c r="W16" s="114"/>
      <c r="X16" s="42">
        <f t="shared" si="5"/>
        <v>4.4000000000000004</v>
      </c>
      <c r="Y16" s="114"/>
      <c r="Z16" s="42"/>
      <c r="AA16" s="42"/>
      <c r="AB16" s="42"/>
      <c r="AC16" s="115">
        <f t="shared" si="6"/>
        <v>0.35388739946380698</v>
      </c>
      <c r="AD16" s="112"/>
      <c r="AE16" s="115"/>
      <c r="AF16" s="112"/>
      <c r="AG16" s="113">
        <f t="shared" si="7"/>
        <v>0</v>
      </c>
      <c r="AH16" s="112"/>
      <c r="AI16" s="47"/>
    </row>
    <row r="17" spans="1:35" s="7" customFormat="1" ht="15.75" customHeight="1">
      <c r="A17" s="217"/>
      <c r="B17" s="228"/>
      <c r="C17" s="6">
        <v>12</v>
      </c>
      <c r="D17" s="133" t="s">
        <v>60</v>
      </c>
      <c r="E17" s="112">
        <v>21</v>
      </c>
      <c r="F17" s="186">
        <v>9</v>
      </c>
      <c r="G17" s="112"/>
      <c r="H17" s="113">
        <f t="shared" si="0"/>
        <v>1.4489367527607924</v>
      </c>
      <c r="I17" s="112"/>
      <c r="J17" s="113">
        <f t="shared" si="1"/>
        <v>0.50981107967509354</v>
      </c>
      <c r="K17" s="112"/>
      <c r="L17" s="113">
        <f t="shared" ref="L17:L19" si="10">E17*0.6*0.2</f>
        <v>2.52</v>
      </c>
      <c r="M17" s="114"/>
      <c r="N17" s="42">
        <f t="shared" si="3"/>
        <v>2.1</v>
      </c>
      <c r="O17" s="112"/>
      <c r="P17" s="113">
        <f t="shared" si="8"/>
        <v>0.5630026809651475</v>
      </c>
      <c r="Q17" s="114">
        <f>SUM(P11:P17)</f>
        <v>4.4504021447721183</v>
      </c>
      <c r="R17" s="113"/>
      <c r="S17" s="114">
        <f>SUM(R11:R17)</f>
        <v>0</v>
      </c>
      <c r="T17" s="113">
        <f t="shared" si="4"/>
        <v>2.1</v>
      </c>
      <c r="U17" s="114"/>
      <c r="V17" s="113"/>
      <c r="W17" s="114">
        <f>SUM(V11:V17)</f>
        <v>0</v>
      </c>
      <c r="X17" s="42">
        <f t="shared" si="5"/>
        <v>4.2</v>
      </c>
      <c r="Y17" s="114"/>
      <c r="Z17" s="42"/>
      <c r="AA17" s="42"/>
      <c r="AB17" s="42"/>
      <c r="AC17" s="115">
        <f t="shared" si="6"/>
        <v>0.33780160857908847</v>
      </c>
      <c r="AD17" s="112">
        <f>SUM(AC11:AC17)</f>
        <v>2.6702412868632708</v>
      </c>
      <c r="AE17" s="115"/>
      <c r="AF17" s="112">
        <f>SUM(AE11:AE17)</f>
        <v>0</v>
      </c>
      <c r="AG17" s="113">
        <f t="shared" si="7"/>
        <v>0</v>
      </c>
      <c r="AH17" s="112">
        <f>SUM(AG11:AG17)</f>
        <v>0</v>
      </c>
      <c r="AI17" s="47"/>
    </row>
    <row r="18" spans="1:35" s="7" customFormat="1" ht="15.75" customHeight="1">
      <c r="A18" s="217"/>
      <c r="B18" s="228"/>
      <c r="C18" s="6">
        <v>13</v>
      </c>
      <c r="D18" s="133" t="s">
        <v>40</v>
      </c>
      <c r="E18" s="112">
        <v>10</v>
      </c>
      <c r="F18" s="186">
        <v>5</v>
      </c>
      <c r="G18" s="112"/>
      <c r="H18" s="113">
        <f t="shared" si="0"/>
        <v>0.68996988226704392</v>
      </c>
      <c r="I18" s="112"/>
      <c r="J18" s="113">
        <f t="shared" si="1"/>
        <v>0.2427671807976636</v>
      </c>
      <c r="K18" s="112"/>
      <c r="L18" s="113">
        <f t="shared" si="10"/>
        <v>1.2000000000000002</v>
      </c>
      <c r="M18" s="114"/>
      <c r="N18" s="42">
        <f t="shared" si="3"/>
        <v>1</v>
      </c>
      <c r="O18" s="112"/>
      <c r="P18" s="113">
        <f t="shared" si="8"/>
        <v>0.26809651474530832</v>
      </c>
      <c r="Q18" s="114">
        <f>SUM(P11:P18)</f>
        <v>4.7184986595174268</v>
      </c>
      <c r="R18" s="113"/>
      <c r="S18" s="114">
        <f>SUM(R11:R18)</f>
        <v>0</v>
      </c>
      <c r="T18" s="113">
        <f t="shared" si="4"/>
        <v>1</v>
      </c>
      <c r="U18" s="114"/>
      <c r="V18" s="113"/>
      <c r="W18" s="114">
        <f>SUM(V11:V18)</f>
        <v>0</v>
      </c>
      <c r="X18" s="42">
        <f t="shared" si="5"/>
        <v>2</v>
      </c>
      <c r="Y18" s="114"/>
      <c r="Z18" s="42"/>
      <c r="AA18" s="42"/>
      <c r="AB18" s="42"/>
      <c r="AC18" s="115">
        <f t="shared" si="6"/>
        <v>0.16085790884718498</v>
      </c>
      <c r="AD18" s="112">
        <f>SUM(AC11:AC18)</f>
        <v>2.8310991957104559</v>
      </c>
      <c r="AE18" s="115"/>
      <c r="AF18" s="112">
        <f>SUM(AE11:AE18)</f>
        <v>0</v>
      </c>
      <c r="AG18" s="113">
        <f t="shared" si="7"/>
        <v>0</v>
      </c>
      <c r="AH18" s="112">
        <f>SUM(AG11:AG18)</f>
        <v>0</v>
      </c>
      <c r="AI18" s="47"/>
    </row>
    <row r="19" spans="1:35" s="7" customFormat="1" ht="15.75" customHeight="1" thickBot="1">
      <c r="A19" s="218"/>
      <c r="B19" s="228"/>
      <c r="C19" s="6">
        <v>15</v>
      </c>
      <c r="D19" s="133" t="s">
        <v>15</v>
      </c>
      <c r="E19" s="112">
        <v>21</v>
      </c>
      <c r="F19" s="186">
        <v>7</v>
      </c>
      <c r="G19" s="112">
        <f>SUM(F6:F19)</f>
        <v>139</v>
      </c>
      <c r="H19" s="113">
        <f t="shared" si="0"/>
        <v>1.4489367527607924</v>
      </c>
      <c r="I19" s="135">
        <f>SUM(H16:H19)</f>
        <v>5.1057771287761256</v>
      </c>
      <c r="J19" s="113">
        <f t="shared" si="1"/>
        <v>0.50981107967509354</v>
      </c>
      <c r="K19" s="135">
        <f>SUM(J16:J19)</f>
        <v>1.7964771379027109</v>
      </c>
      <c r="L19" s="113">
        <f t="shared" si="10"/>
        <v>2.52</v>
      </c>
      <c r="M19" s="114">
        <f>SUM(L16:L19)</f>
        <v>8.8800000000000008</v>
      </c>
      <c r="N19" s="42">
        <f t="shared" si="3"/>
        <v>2.1</v>
      </c>
      <c r="O19" s="152">
        <f>SUM(N11:O11)</f>
        <v>2.6</v>
      </c>
      <c r="P19" s="113">
        <f t="shared" si="8"/>
        <v>0.5630026809651475</v>
      </c>
      <c r="Q19" s="114">
        <f>SUM(P12:P19)</f>
        <v>4.5844504021447721</v>
      </c>
      <c r="R19" s="113"/>
      <c r="S19" s="114">
        <f>SUM(R12:R19)</f>
        <v>0</v>
      </c>
      <c r="T19" s="113">
        <f t="shared" si="4"/>
        <v>2.1</v>
      </c>
      <c r="U19" s="114"/>
      <c r="V19" s="113"/>
      <c r="W19" s="114">
        <f>SUM(V12:V19)</f>
        <v>0</v>
      </c>
      <c r="X19" s="42">
        <f t="shared" si="5"/>
        <v>4.2</v>
      </c>
      <c r="Y19" s="114"/>
      <c r="Z19" s="42"/>
      <c r="AA19" s="42"/>
      <c r="AB19" s="42"/>
      <c r="AC19" s="115">
        <f t="shared" si="6"/>
        <v>0.33780160857908847</v>
      </c>
      <c r="AD19" s="112">
        <f>SUM(AC12:AC19)</f>
        <v>2.7506702412868638</v>
      </c>
      <c r="AE19" s="115"/>
      <c r="AF19" s="112">
        <f>SUM(AE12:AE19)</f>
        <v>0</v>
      </c>
      <c r="AG19" s="113">
        <f t="shared" si="7"/>
        <v>0</v>
      </c>
      <c r="AH19" s="112">
        <f>SUM(AG12:AG19)</f>
        <v>0</v>
      </c>
    </row>
    <row r="20" spans="1:35" s="7" customFormat="1" ht="18.75" customHeight="1" thickTop="1" thickBot="1">
      <c r="A20" s="217">
        <f>SUM(E20:E22)</f>
        <v>41</v>
      </c>
      <c r="B20" s="219">
        <v>9.5</v>
      </c>
      <c r="C20" s="6">
        <v>16</v>
      </c>
      <c r="D20" s="127" t="s">
        <v>16</v>
      </c>
      <c r="E20" s="112">
        <v>16</v>
      </c>
      <c r="F20" s="186">
        <v>9</v>
      </c>
      <c r="G20" s="121"/>
      <c r="H20" s="122">
        <f>E20*$H$26*9.5</f>
        <v>0.7491101578899334</v>
      </c>
      <c r="I20" s="121"/>
      <c r="J20" s="122">
        <f>E20*$J$26*9.5</f>
        <v>0.2635757962946062</v>
      </c>
      <c r="K20" s="121"/>
      <c r="L20" s="123">
        <f>E20*0.4*0.2</f>
        <v>1.2800000000000002</v>
      </c>
      <c r="M20" s="124"/>
      <c r="N20" s="42">
        <f t="shared" si="3"/>
        <v>1.6</v>
      </c>
      <c r="O20" s="121"/>
      <c r="P20" s="122">
        <f t="shared" si="8"/>
        <v>0.42895442359249331</v>
      </c>
      <c r="Q20" s="124"/>
      <c r="R20" s="122">
        <f>R6/E20</f>
        <v>3.7499999999999999E-2</v>
      </c>
      <c r="S20" s="124"/>
      <c r="T20" s="113">
        <f t="shared" si="4"/>
        <v>1.6</v>
      </c>
      <c r="U20" s="124"/>
      <c r="V20" s="122">
        <f>E20*0.1</f>
        <v>1.6</v>
      </c>
      <c r="W20" s="124"/>
      <c r="X20" s="125">
        <f t="shared" si="5"/>
        <v>3.2</v>
      </c>
      <c r="Y20" s="124"/>
      <c r="Z20" s="125">
        <f>H20</f>
        <v>0.7491101578899334</v>
      </c>
      <c r="AA20" s="125">
        <f>E20*0.1</f>
        <v>1.6</v>
      </c>
      <c r="AB20" s="125">
        <f>E20*0.4*0.2</f>
        <v>1.2800000000000002</v>
      </c>
      <c r="AC20" s="126">
        <f t="shared" si="6"/>
        <v>0.25737265415549598</v>
      </c>
      <c r="AD20" s="121"/>
      <c r="AE20" s="126">
        <f>E20*$AE$24/$A$20</f>
        <v>0.27317073170731704</v>
      </c>
      <c r="AF20" s="121"/>
      <c r="AG20" s="122">
        <f t="shared" si="7"/>
        <v>0</v>
      </c>
      <c r="AH20" s="121"/>
      <c r="AI20" s="221"/>
    </row>
    <row r="21" spans="1:35" s="7" customFormat="1" ht="18.75" customHeight="1" thickTop="1" thickBot="1">
      <c r="A21" s="217"/>
      <c r="B21" s="220"/>
      <c r="C21" s="6">
        <v>17</v>
      </c>
      <c r="D21" s="127" t="s">
        <v>17</v>
      </c>
      <c r="E21" s="112">
        <v>11</v>
      </c>
      <c r="F21" s="186">
        <v>3</v>
      </c>
      <c r="G21" s="128"/>
      <c r="H21" s="122">
        <f>E21*$H$26*9.5</f>
        <v>0.51501323354932926</v>
      </c>
      <c r="I21" s="128"/>
      <c r="J21" s="122">
        <f>E21*$J$26*9.5</f>
        <v>0.18120835995254178</v>
      </c>
      <c r="K21" s="128"/>
      <c r="L21" s="123">
        <f t="shared" ref="L21:L22" si="11">E21*0.4*0.2</f>
        <v>0.88000000000000012</v>
      </c>
      <c r="M21" s="130"/>
      <c r="N21" s="42">
        <f t="shared" si="3"/>
        <v>1.1000000000000001</v>
      </c>
      <c r="O21" s="128"/>
      <c r="P21" s="129">
        <f t="shared" si="8"/>
        <v>0.29490616621983912</v>
      </c>
      <c r="Q21" s="130"/>
      <c r="R21" s="129">
        <f>R6/E21</f>
        <v>5.4545454545454543E-2</v>
      </c>
      <c r="S21" s="130"/>
      <c r="T21" s="113"/>
      <c r="U21" s="130"/>
      <c r="V21" s="122">
        <f t="shared" ref="V21:V22" si="12">E21*0.1</f>
        <v>1.1000000000000001</v>
      </c>
      <c r="W21" s="130"/>
      <c r="X21" s="131"/>
      <c r="Y21" s="130"/>
      <c r="Z21" s="122">
        <f>H21</f>
        <v>0.51501323354932926</v>
      </c>
      <c r="AA21" s="125">
        <f t="shared" ref="AA21:AA22" si="13">E21*0.1</f>
        <v>1.1000000000000001</v>
      </c>
      <c r="AB21" s="125">
        <f t="shared" ref="AB21:AB22" si="14">E21*0.4*0.2</f>
        <v>0.88000000000000012</v>
      </c>
      <c r="AC21" s="132">
        <f t="shared" si="6"/>
        <v>0.17694369973190349</v>
      </c>
      <c r="AD21" s="128"/>
      <c r="AE21" s="132"/>
      <c r="AF21" s="128"/>
      <c r="AG21" s="129">
        <f t="shared" si="7"/>
        <v>0</v>
      </c>
      <c r="AH21" s="128"/>
      <c r="AI21" s="221"/>
    </row>
    <row r="22" spans="1:35" s="7" customFormat="1" ht="18.75" customHeight="1" thickTop="1">
      <c r="A22" s="217"/>
      <c r="B22" s="177"/>
      <c r="C22" s="6">
        <v>18</v>
      </c>
      <c r="D22" s="127" t="s">
        <v>67</v>
      </c>
      <c r="E22" s="112">
        <v>14</v>
      </c>
      <c r="F22" s="186">
        <v>7</v>
      </c>
      <c r="G22" s="187">
        <f xml:space="preserve"> SUM(F20:F22)</f>
        <v>19</v>
      </c>
      <c r="H22" s="122">
        <f>E22*$H$26*9.5</f>
        <v>0.65547138815369166</v>
      </c>
      <c r="I22" s="128"/>
      <c r="J22" s="122">
        <f>E22*$J$26*9.5</f>
        <v>0.23062882175778041</v>
      </c>
      <c r="K22" s="128"/>
      <c r="L22" s="123">
        <f t="shared" si="11"/>
        <v>1.1200000000000001</v>
      </c>
      <c r="M22" s="130"/>
      <c r="N22" s="42">
        <f t="shared" si="3"/>
        <v>1.4000000000000001</v>
      </c>
      <c r="O22" s="128"/>
      <c r="P22" s="129">
        <f t="shared" si="8"/>
        <v>0.37533512064343161</v>
      </c>
      <c r="Q22" s="130"/>
      <c r="R22" s="122">
        <f>R8/E22</f>
        <v>0</v>
      </c>
      <c r="S22" s="130"/>
      <c r="T22" s="113"/>
      <c r="U22" s="130"/>
      <c r="V22" s="122">
        <f t="shared" si="12"/>
        <v>1.4000000000000001</v>
      </c>
      <c r="W22" s="130"/>
      <c r="X22" s="131"/>
      <c r="Y22" s="130"/>
      <c r="Z22" s="129">
        <f>H22</f>
        <v>0.65547138815369166</v>
      </c>
      <c r="AA22" s="125">
        <f t="shared" si="13"/>
        <v>1.4000000000000001</v>
      </c>
      <c r="AB22" s="125">
        <f t="shared" si="14"/>
        <v>1.1200000000000001</v>
      </c>
      <c r="AC22" s="132">
        <f t="shared" si="6"/>
        <v>0.22520107238605899</v>
      </c>
      <c r="AD22" s="128"/>
      <c r="AE22" s="132"/>
      <c r="AF22" s="128"/>
      <c r="AG22" s="129">
        <f t="shared" si="7"/>
        <v>0</v>
      </c>
      <c r="AH22" s="178"/>
      <c r="AI22" s="179"/>
    </row>
    <row r="23" spans="1:35" s="7" customFormat="1" ht="18.75" customHeight="1">
      <c r="A23" s="218"/>
      <c r="B23" s="48"/>
      <c r="C23" s="105" t="s">
        <v>54</v>
      </c>
      <c r="D23" s="6"/>
      <c r="E23" s="49">
        <f>SUM(E6:E22)</f>
        <v>414</v>
      </c>
      <c r="F23" s="49">
        <f>SUM(F6:F22)</f>
        <v>158</v>
      </c>
      <c r="G23" s="106" t="e">
        <f>SUM(E20+E21+#REF!)</f>
        <v>#REF!</v>
      </c>
      <c r="H23" s="107">
        <f>SUM(H6:H21)</f>
        <v>27.000000000000007</v>
      </c>
      <c r="I23" s="107"/>
      <c r="J23" s="108">
        <f>SUM(J6:J21)</f>
        <v>9.5000000000000018</v>
      </c>
      <c r="K23" s="109"/>
      <c r="L23" s="107">
        <f>SUM(L6:L22)</f>
        <v>67.040000000000006</v>
      </c>
      <c r="M23" s="136"/>
      <c r="N23" s="107">
        <v>37</v>
      </c>
      <c r="O23" s="107"/>
      <c r="P23" s="107">
        <v>0</v>
      </c>
      <c r="Q23" s="107"/>
      <c r="R23" s="107">
        <f>SUM(R20:R21)</f>
        <v>9.2045454545454541E-2</v>
      </c>
      <c r="S23" s="107"/>
      <c r="T23" s="108">
        <f>SUM(T6:T20)</f>
        <v>38.900000000000013</v>
      </c>
      <c r="U23" s="108"/>
      <c r="V23" s="108">
        <f>SUM(V20:V22)</f>
        <v>4.1000000000000005</v>
      </c>
      <c r="W23" s="108"/>
      <c r="X23" s="107">
        <f>SUM(X6:X22)</f>
        <v>77.800000000000026</v>
      </c>
      <c r="Y23" s="107"/>
      <c r="Z23" s="107">
        <f>SUM(Z6:Z21)</f>
        <v>1.2641233914392627</v>
      </c>
      <c r="AA23" s="107">
        <f>SUM(AA20:AA22)</f>
        <v>4.1000000000000005</v>
      </c>
      <c r="AB23" s="107">
        <f>SUM(AB6:AB21)</f>
        <v>2.16</v>
      </c>
      <c r="AC23" s="108">
        <f>SUM(AC6:AC22)</f>
        <v>5.6300268096514738</v>
      </c>
      <c r="AD23" s="108"/>
      <c r="AE23" s="108">
        <f>SUM(AE6:AE21)</f>
        <v>0.27317073170731704</v>
      </c>
      <c r="AF23" s="108"/>
      <c r="AG23" s="107">
        <f>SUM(AG6:AG22)</f>
        <v>0</v>
      </c>
      <c r="AH23" s="50"/>
    </row>
    <row r="24" spans="1:35" ht="15.75">
      <c r="A24" s="51">
        <f>A6+A20</f>
        <v>414</v>
      </c>
      <c r="B24" s="52"/>
      <c r="C24" s="53"/>
      <c r="D24" s="53"/>
      <c r="E24" s="54"/>
      <c r="F24" s="54"/>
      <c r="G24" s="54"/>
      <c r="H24" s="55">
        <v>27</v>
      </c>
      <c r="I24" s="55"/>
      <c r="J24" s="56">
        <v>9.5</v>
      </c>
      <c r="K24" s="56"/>
      <c r="L24" s="56">
        <f>L23/ A24</f>
        <v>0.16193236714975848</v>
      </c>
      <c r="M24" s="57"/>
      <c r="N24" s="58"/>
      <c r="O24" s="58"/>
      <c r="P24" s="55">
        <v>10</v>
      </c>
      <c r="Q24" s="55"/>
      <c r="R24" s="55">
        <v>5</v>
      </c>
      <c r="S24" s="55"/>
      <c r="T24" s="56">
        <v>8</v>
      </c>
      <c r="U24" s="56"/>
      <c r="V24" s="59">
        <v>2</v>
      </c>
      <c r="W24" s="56"/>
      <c r="X24" s="60"/>
      <c r="Y24" s="60"/>
      <c r="Z24" s="50"/>
      <c r="AA24" s="50"/>
      <c r="AB24" s="61"/>
      <c r="AC24" s="62">
        <v>6</v>
      </c>
      <c r="AD24" s="62"/>
      <c r="AE24" s="62">
        <v>0.7</v>
      </c>
      <c r="AF24" s="62"/>
      <c r="AG24" s="63"/>
      <c r="AH24" s="63"/>
    </row>
    <row r="25" spans="1:35" ht="15.75">
      <c r="A25" s="51"/>
      <c r="B25" s="53"/>
      <c r="C25" s="53"/>
      <c r="D25" s="64" t="s">
        <v>35</v>
      </c>
      <c r="E25" s="54"/>
      <c r="F25" s="54"/>
      <c r="G25" s="54"/>
      <c r="H25" s="65" t="s">
        <v>36</v>
      </c>
      <c r="I25" s="65"/>
      <c r="J25" s="65" t="s">
        <v>36</v>
      </c>
      <c r="K25" s="65"/>
      <c r="L25" s="66"/>
      <c r="M25" s="66"/>
      <c r="N25" s="61" t="s">
        <v>36</v>
      </c>
      <c r="O25" s="61"/>
      <c r="P25" s="67" t="s">
        <v>4</v>
      </c>
      <c r="Q25" s="67"/>
      <c r="R25" s="67"/>
      <c r="S25" s="67"/>
      <c r="T25" s="50" t="s">
        <v>4</v>
      </c>
      <c r="U25" s="50"/>
      <c r="V25" s="50" t="s">
        <v>57</v>
      </c>
      <c r="W25" s="50"/>
      <c r="X25" s="68"/>
      <c r="Y25" s="68"/>
      <c r="Z25" s="67"/>
      <c r="AA25" s="67"/>
      <c r="AB25" s="69"/>
      <c r="AC25" s="70" t="s">
        <v>4</v>
      </c>
      <c r="AD25" s="70"/>
      <c r="AE25" s="70" t="s">
        <v>5</v>
      </c>
      <c r="AF25" s="70"/>
      <c r="AG25" s="51" t="s">
        <v>37</v>
      </c>
      <c r="AH25" s="51"/>
    </row>
    <row r="26" spans="1:35" s="71" customFormat="1" ht="15.75">
      <c r="C26" s="64"/>
      <c r="D26" s="71">
        <f>SUM(E6:E19)*14+SUM(E20:E21)*9.5</f>
        <v>5478.5</v>
      </c>
      <c r="E26" s="72"/>
      <c r="F26" s="72"/>
      <c r="G26" s="72"/>
      <c r="H26" s="73">
        <f>H24/$D$26</f>
        <v>4.9283563019074566E-3</v>
      </c>
      <c r="I26" s="73"/>
      <c r="J26" s="73">
        <f>J24/$D$26</f>
        <v>1.7340512914118828E-3</v>
      </c>
      <c r="K26" s="73"/>
      <c r="L26" s="74"/>
      <c r="M26" s="74"/>
      <c r="N26" s="75"/>
      <c r="O26" s="75"/>
      <c r="P26" s="76"/>
      <c r="Q26" s="76"/>
      <c r="R26" s="76"/>
      <c r="S26" s="76"/>
      <c r="T26" s="77"/>
      <c r="U26" s="77"/>
      <c r="V26" s="77">
        <v>5</v>
      </c>
      <c r="W26" s="77"/>
      <c r="X26" s="78"/>
      <c r="Y26" s="78"/>
      <c r="Z26" s="75"/>
      <c r="AA26" s="75"/>
      <c r="AB26" s="74"/>
      <c r="AC26" s="79"/>
      <c r="AD26" s="79"/>
      <c r="AE26" s="79"/>
      <c r="AF26" s="79"/>
      <c r="AG26" s="80">
        <f>AG24/A6</f>
        <v>0</v>
      </c>
      <c r="AH26" s="80"/>
    </row>
    <row r="27" spans="1:35" s="71" customFormat="1" ht="15.75">
      <c r="C27" s="81"/>
      <c r="D27" s="64"/>
      <c r="E27" s="82"/>
      <c r="F27" s="82"/>
      <c r="G27" s="82"/>
      <c r="H27" s="83"/>
      <c r="I27" s="83"/>
      <c r="J27" s="120"/>
      <c r="K27" s="84"/>
      <c r="L27" s="74"/>
      <c r="M27" s="74"/>
      <c r="N27" s="75"/>
      <c r="O27" s="75"/>
      <c r="P27" s="76"/>
      <c r="Q27" s="76"/>
      <c r="R27" s="76"/>
      <c r="S27" s="76"/>
      <c r="T27" s="76"/>
      <c r="U27" s="76"/>
      <c r="V27" s="76"/>
      <c r="W27" s="76"/>
      <c r="X27" s="85"/>
      <c r="Y27" s="85"/>
      <c r="Z27" s="83"/>
      <c r="AA27" s="83"/>
      <c r="AB27" s="74"/>
      <c r="AC27" s="86"/>
      <c r="AD27" s="86"/>
      <c r="AE27" s="86"/>
      <c r="AF27" s="86"/>
    </row>
    <row r="28" spans="1:35" s="71" customFormat="1" ht="15.75">
      <c r="C28" s="64"/>
      <c r="D28" s="64"/>
      <c r="E28" s="87"/>
      <c r="F28" s="87"/>
      <c r="G28" s="87"/>
      <c r="H28" s="75"/>
      <c r="I28" s="75"/>
      <c r="J28" s="84"/>
      <c r="K28" s="84"/>
      <c r="L28" s="74"/>
      <c r="M28" s="74"/>
      <c r="N28" s="75"/>
      <c r="O28" s="75"/>
      <c r="P28" s="76"/>
      <c r="Q28" s="76"/>
      <c r="R28" s="76"/>
      <c r="S28" s="76"/>
      <c r="T28" s="76"/>
      <c r="U28" s="76"/>
      <c r="V28" s="76"/>
      <c r="W28" s="76"/>
      <c r="X28" s="78"/>
      <c r="Y28" s="78"/>
      <c r="Z28" s="75"/>
      <c r="AA28" s="75"/>
      <c r="AB28" s="74"/>
      <c r="AC28" s="86"/>
      <c r="AD28" s="86"/>
      <c r="AE28" s="86"/>
      <c r="AF28" s="86"/>
    </row>
    <row r="29" spans="1:35" s="71" customFormat="1" ht="18.75">
      <c r="D29" s="211">
        <v>24</v>
      </c>
      <c r="E29" s="211">
        <v>19</v>
      </c>
      <c r="F29" s="211">
        <v>16</v>
      </c>
      <c r="G29" s="211">
        <v>6</v>
      </c>
      <c r="H29" s="211">
        <v>13</v>
      </c>
      <c r="I29" s="211">
        <v>30</v>
      </c>
      <c r="J29" s="211">
        <v>24</v>
      </c>
      <c r="K29" s="211">
        <v>20</v>
      </c>
      <c r="L29" s="211">
        <v>22</v>
      </c>
      <c r="M29" s="211">
        <v>27</v>
      </c>
      <c r="N29" s="211">
        <v>21</v>
      </c>
      <c r="O29" s="211">
        <v>19</v>
      </c>
      <c r="P29" s="211">
        <v>23</v>
      </c>
      <c r="Q29" s="211">
        <v>17</v>
      </c>
      <c r="R29" s="211">
        <v>23</v>
      </c>
      <c r="S29" s="211">
        <v>37</v>
      </c>
      <c r="T29" s="211">
        <v>32</v>
      </c>
      <c r="U29" s="211">
        <v>31</v>
      </c>
      <c r="V29" s="76"/>
      <c r="W29" s="76"/>
      <c r="X29" s="78"/>
      <c r="Y29" s="78"/>
      <c r="Z29" s="75"/>
      <c r="AA29" s="75"/>
      <c r="AB29" s="74"/>
      <c r="AC29" s="86"/>
      <c r="AD29" s="86"/>
      <c r="AE29" s="86"/>
      <c r="AF29" s="86"/>
    </row>
    <row r="30" spans="1:35" s="71" customFormat="1" ht="15.75">
      <c r="E30" s="82"/>
      <c r="F30" s="82"/>
      <c r="G30" s="82"/>
      <c r="H30" s="83"/>
      <c r="I30" s="83"/>
      <c r="J30" s="84"/>
      <c r="K30" s="84"/>
      <c r="L30" s="74"/>
      <c r="T30" s="76"/>
      <c r="U30" s="76"/>
      <c r="V30" s="76"/>
      <c r="W30" s="76"/>
      <c r="X30" s="78"/>
      <c r="Y30" s="78"/>
      <c r="Z30" s="83"/>
      <c r="AA30" s="83"/>
      <c r="AB30" s="74"/>
      <c r="AC30" s="86"/>
      <c r="AD30" s="86"/>
      <c r="AE30" s="86"/>
      <c r="AF30" s="86"/>
    </row>
    <row r="31" spans="1:35" s="71" customFormat="1" ht="15.75">
      <c r="E31" s="82"/>
      <c r="F31" s="82"/>
      <c r="G31" s="82"/>
      <c r="H31" s="83"/>
      <c r="I31" s="83"/>
      <c r="J31" s="84"/>
      <c r="K31" s="84"/>
      <c r="L31" s="83"/>
      <c r="M31" s="83"/>
      <c r="N31" s="83"/>
      <c r="O31" s="83"/>
      <c r="P31" s="76"/>
      <c r="Q31" s="76"/>
      <c r="R31" s="76"/>
      <c r="S31" s="76"/>
      <c r="T31" s="76"/>
      <c r="U31" s="76"/>
      <c r="V31" s="76"/>
      <c r="W31" s="76"/>
      <c r="X31" s="78"/>
      <c r="Y31" s="78"/>
      <c r="Z31" s="83"/>
      <c r="AA31" s="83"/>
      <c r="AB31" s="83"/>
      <c r="AC31" s="86"/>
      <c r="AD31" s="86"/>
      <c r="AE31" s="86"/>
      <c r="AF31" s="86"/>
    </row>
    <row r="32" spans="1:35" s="71" customFormat="1" ht="15.75">
      <c r="E32" s="82"/>
      <c r="F32" s="82"/>
      <c r="G32" s="82"/>
      <c r="H32" s="83"/>
      <c r="I32" s="83"/>
      <c r="J32" s="84"/>
      <c r="K32" s="84"/>
      <c r="L32" s="83"/>
      <c r="M32" s="83"/>
      <c r="N32" s="83"/>
      <c r="O32" s="83"/>
      <c r="P32" s="76"/>
      <c r="Q32" s="76"/>
      <c r="R32" s="76"/>
      <c r="S32" s="76"/>
      <c r="T32" s="76"/>
      <c r="U32" s="76"/>
      <c r="V32" s="76" t="s">
        <v>57</v>
      </c>
      <c r="W32" s="76"/>
      <c r="X32" s="78"/>
      <c r="Y32" s="78"/>
      <c r="Z32" s="83"/>
      <c r="AA32" s="83"/>
      <c r="AB32" s="83"/>
      <c r="AC32" s="86"/>
      <c r="AD32" s="86"/>
      <c r="AE32" s="86"/>
      <c r="AF32" s="86"/>
    </row>
    <row r="33" spans="5:32" s="71" customFormat="1" ht="15.75">
      <c r="E33" s="82"/>
      <c r="F33" s="82"/>
      <c r="G33" s="82"/>
      <c r="H33" s="83"/>
      <c r="I33" s="83"/>
      <c r="J33" s="84"/>
      <c r="K33" s="84"/>
      <c r="L33" s="83"/>
      <c r="M33" s="83"/>
      <c r="N33" s="83"/>
      <c r="O33" s="83"/>
      <c r="P33" s="76"/>
      <c r="Q33" s="76"/>
      <c r="R33" s="76"/>
      <c r="S33" s="76"/>
      <c r="T33" s="76"/>
      <c r="U33" s="76"/>
      <c r="V33" s="76" t="s">
        <v>57</v>
      </c>
      <c r="W33" s="76"/>
      <c r="X33" s="78"/>
      <c r="Y33" s="78"/>
      <c r="Z33" s="83"/>
      <c r="AA33" s="83"/>
      <c r="AB33" s="83"/>
      <c r="AC33" s="86"/>
      <c r="AD33" s="86"/>
      <c r="AE33" s="86"/>
      <c r="AF33" s="86"/>
    </row>
    <row r="34" spans="5:32" s="71" customFormat="1" ht="15.75">
      <c r="E34" s="82"/>
      <c r="F34" s="82"/>
      <c r="G34" s="82"/>
      <c r="H34" s="83"/>
      <c r="I34" s="83"/>
      <c r="J34" s="84"/>
      <c r="K34" s="84"/>
      <c r="L34" s="83"/>
      <c r="M34" s="83"/>
      <c r="N34" s="83"/>
      <c r="O34" s="83"/>
      <c r="P34" s="76"/>
      <c r="Q34" s="76"/>
      <c r="R34" s="76"/>
      <c r="S34" s="76"/>
      <c r="T34" s="76"/>
      <c r="U34" s="76"/>
      <c r="V34" s="76"/>
      <c r="W34" s="76"/>
      <c r="X34" s="78"/>
      <c r="Y34" s="78"/>
      <c r="Z34" s="83"/>
      <c r="AA34" s="83"/>
      <c r="AB34" s="83"/>
      <c r="AC34" s="86"/>
      <c r="AD34" s="86"/>
      <c r="AE34" s="86"/>
      <c r="AF34" s="86"/>
    </row>
    <row r="35" spans="5:32" s="71" customFormat="1" ht="15.75">
      <c r="E35" s="82"/>
      <c r="F35" s="82"/>
      <c r="G35" s="82"/>
      <c r="H35" s="88"/>
      <c r="I35" s="88"/>
      <c r="J35" s="89"/>
      <c r="K35" s="89"/>
      <c r="L35" s="88"/>
      <c r="M35" s="88"/>
      <c r="N35" s="88"/>
      <c r="O35" s="88"/>
      <c r="P35" s="90"/>
      <c r="Q35" s="90"/>
      <c r="R35" s="90"/>
      <c r="S35" s="90"/>
      <c r="T35" s="90"/>
      <c r="U35" s="90"/>
      <c r="V35" s="90"/>
      <c r="W35" s="90"/>
      <c r="Z35" s="88"/>
      <c r="AA35" s="88"/>
      <c r="AB35" s="88"/>
      <c r="AC35" s="86"/>
      <c r="AD35" s="86"/>
      <c r="AE35" s="86"/>
      <c r="AF35" s="86"/>
    </row>
    <row r="36" spans="5:32" s="71" customFormat="1" ht="15.75">
      <c r="E36" s="82"/>
      <c r="F36" s="82"/>
      <c r="G36" s="82"/>
      <c r="H36" s="88"/>
      <c r="I36" s="88"/>
      <c r="J36" s="89"/>
      <c r="K36" s="89"/>
      <c r="L36" s="88"/>
      <c r="M36" s="88"/>
      <c r="N36" s="88"/>
      <c r="O36" s="88"/>
      <c r="P36" s="90"/>
      <c r="Q36" s="90"/>
      <c r="R36" s="90"/>
      <c r="S36" s="90"/>
      <c r="T36" s="90"/>
      <c r="U36" s="90"/>
      <c r="V36" s="90"/>
      <c r="W36" s="90"/>
      <c r="Z36" s="88"/>
      <c r="AA36" s="88"/>
      <c r="AB36" s="88"/>
      <c r="AC36" s="86"/>
      <c r="AD36" s="86"/>
      <c r="AE36" s="86"/>
      <c r="AF36" s="86"/>
    </row>
    <row r="37" spans="5:32" s="71" customFormat="1" ht="15.75">
      <c r="E37" s="82"/>
      <c r="F37" s="82"/>
      <c r="G37" s="82"/>
      <c r="H37" s="88"/>
      <c r="I37" s="88"/>
      <c r="J37" s="89"/>
      <c r="K37" s="89"/>
      <c r="L37" s="88"/>
      <c r="M37" s="88"/>
      <c r="N37" s="88"/>
      <c r="O37" s="88"/>
      <c r="P37" s="90"/>
      <c r="Q37" s="90"/>
      <c r="R37" s="90"/>
      <c r="S37" s="90"/>
      <c r="T37" s="90"/>
      <c r="U37" s="90"/>
      <c r="V37" s="90"/>
      <c r="W37" s="90"/>
      <c r="Z37" s="88"/>
      <c r="AA37" s="88"/>
      <c r="AB37" s="88"/>
      <c r="AC37" s="86"/>
      <c r="AD37" s="86"/>
      <c r="AE37" s="86"/>
      <c r="AF37" s="86"/>
    </row>
    <row r="38" spans="5:32" s="14" customFormat="1">
      <c r="E38" s="91"/>
      <c r="F38" s="91"/>
      <c r="G38" s="91"/>
      <c r="J38" s="92"/>
      <c r="K38" s="92"/>
      <c r="AC38" s="93"/>
      <c r="AD38" s="93"/>
      <c r="AE38" s="93"/>
      <c r="AF38" s="93"/>
    </row>
    <row r="39" spans="5:32" s="14" customFormat="1">
      <c r="E39" s="91"/>
      <c r="F39" s="91"/>
      <c r="G39" s="91"/>
      <c r="J39" s="92"/>
      <c r="K39" s="92"/>
      <c r="AC39" s="93"/>
      <c r="AD39" s="93"/>
      <c r="AE39" s="93"/>
      <c r="AF39" s="93"/>
    </row>
    <row r="40" spans="5:32" s="14" customFormat="1">
      <c r="E40" s="91"/>
      <c r="F40" s="91"/>
      <c r="G40" s="91"/>
      <c r="J40" s="92"/>
      <c r="K40" s="92"/>
      <c r="AC40" s="93"/>
      <c r="AD40" s="93"/>
      <c r="AE40" s="93"/>
      <c r="AF40" s="93"/>
    </row>
    <row r="41" spans="5:32" s="14" customFormat="1">
      <c r="E41" s="91"/>
      <c r="F41" s="91"/>
      <c r="G41" s="91"/>
      <c r="J41" s="92"/>
      <c r="K41" s="92"/>
      <c r="AC41" s="93"/>
      <c r="AD41" s="93"/>
      <c r="AE41" s="93"/>
      <c r="AF41" s="93"/>
    </row>
    <row r="51" spans="18:18">
      <c r="R51" s="14">
        <v>6</v>
      </c>
    </row>
    <row r="189" spans="22:22">
      <c r="V189" s="16" t="s">
        <v>56</v>
      </c>
    </row>
    <row r="244" spans="23:23">
      <c r="W244" s="16" t="s">
        <v>56</v>
      </c>
    </row>
    <row r="303" spans="22:22">
      <c r="V303" s="16" t="s">
        <v>58</v>
      </c>
    </row>
  </sheetData>
  <mergeCells count="11">
    <mergeCell ref="A20:A23"/>
    <mergeCell ref="B20:B21"/>
    <mergeCell ref="AI20:AI21"/>
    <mergeCell ref="H2:P2"/>
    <mergeCell ref="T4:U4"/>
    <mergeCell ref="V4:W4"/>
    <mergeCell ref="AC4:AD4"/>
    <mergeCell ref="AE4:AF4"/>
    <mergeCell ref="A6:A19"/>
    <mergeCell ref="B6:B19"/>
    <mergeCell ref="B3:E3"/>
  </mergeCells>
  <pageMargins left="0.1" right="0" top="1" bottom="1" header="0.5" footer="0.5"/>
  <pageSetup scale="71" orientation="landscape" r:id="rId1"/>
  <headerFooter alignWithMargins="0"/>
  <colBreaks count="1" manualBreakCount="1">
    <brk id="34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113"/>
  <sheetViews>
    <sheetView zoomScale="66" zoomScaleNormal="66" workbookViewId="0">
      <selection activeCell="C7" sqref="C7"/>
    </sheetView>
  </sheetViews>
  <sheetFormatPr defaultRowHeight="15"/>
  <cols>
    <col min="1" max="1" width="4.625" style="101" customWidth="1"/>
    <col min="2" max="2" width="11.375" style="1" customWidth="1"/>
    <col min="3" max="3" width="32.625" style="2" customWidth="1"/>
    <col min="4" max="4" width="29.75" style="2" customWidth="1"/>
    <col min="5" max="5" width="28.375" style="2" customWidth="1"/>
    <col min="6" max="10" width="5.5" style="2" customWidth="1"/>
    <col min="11" max="11" width="10.375" style="2" customWidth="1"/>
    <col min="12" max="23" width="5.5" style="2" customWidth="1"/>
    <col min="24" max="16384" width="9" style="2"/>
  </cols>
  <sheetData>
    <row r="1" spans="1:203" ht="19.5" customHeight="1">
      <c r="A1" s="232" t="s">
        <v>50</v>
      </c>
      <c r="B1" s="232"/>
      <c r="C1" s="232"/>
      <c r="D1" s="232"/>
      <c r="E1" s="155"/>
      <c r="F1" s="138"/>
    </row>
    <row r="2" spans="1:203" ht="15.75" customHeight="1">
      <c r="A2" s="139" t="s">
        <v>0</v>
      </c>
      <c r="B2" s="157"/>
      <c r="C2" s="155"/>
      <c r="D2" s="155"/>
      <c r="E2" s="155"/>
      <c r="F2" s="138"/>
    </row>
    <row r="3" spans="1:203" ht="23.25" customHeight="1">
      <c r="A3" s="154"/>
      <c r="B3" s="231" t="s">
        <v>72</v>
      </c>
      <c r="C3" s="231"/>
      <c r="D3" s="231"/>
      <c r="E3" s="231"/>
      <c r="F3" s="138"/>
    </row>
    <row r="4" spans="1:203" ht="7.5" customHeight="1">
      <c r="A4" s="154"/>
      <c r="B4" s="157"/>
      <c r="C4" s="155"/>
      <c r="D4" s="155"/>
      <c r="E4" s="155"/>
      <c r="F4" s="14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03" ht="20.25" customHeight="1">
      <c r="A5" s="233" t="s">
        <v>1</v>
      </c>
      <c r="B5" s="234" t="s">
        <v>45</v>
      </c>
      <c r="C5" s="235" t="s">
        <v>46</v>
      </c>
      <c r="D5" s="235"/>
      <c r="E5" s="235"/>
      <c r="F5" s="14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03" ht="80.25" customHeight="1">
      <c r="A6" s="233"/>
      <c r="B6" s="234"/>
      <c r="C6" s="189" t="s">
        <v>217</v>
      </c>
      <c r="D6" s="189" t="s">
        <v>215</v>
      </c>
      <c r="E6" s="189" t="s">
        <v>216</v>
      </c>
      <c r="F6" s="14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03" ht="33.75" customHeight="1">
      <c r="A7" s="158">
        <v>1</v>
      </c>
      <c r="B7" s="190" t="s">
        <v>61</v>
      </c>
      <c r="C7" s="158"/>
      <c r="D7" s="208">
        <v>7</v>
      </c>
      <c r="E7" s="208">
        <v>38</v>
      </c>
      <c r="F7" s="14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03" ht="33.75" customHeight="1">
      <c r="A8" s="158">
        <v>2</v>
      </c>
      <c r="B8" s="190" t="s">
        <v>62</v>
      </c>
      <c r="C8" s="208">
        <v>3</v>
      </c>
      <c r="D8" s="208">
        <v>10</v>
      </c>
      <c r="E8" s="208">
        <v>29</v>
      </c>
      <c r="F8" s="145"/>
      <c r="G8" s="96"/>
      <c r="H8" s="96"/>
      <c r="I8" s="96"/>
      <c r="J8" s="9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03" ht="33.75" customHeight="1">
      <c r="A9" s="158">
        <v>3</v>
      </c>
      <c r="B9" s="190" t="s">
        <v>63</v>
      </c>
      <c r="C9" s="208"/>
      <c r="D9" s="208"/>
      <c r="E9" s="208"/>
      <c r="F9" s="142"/>
      <c r="G9" s="5"/>
      <c r="H9" s="5"/>
      <c r="I9" s="5"/>
      <c r="J9" s="110"/>
      <c r="K9" s="5"/>
      <c r="L9" s="5"/>
      <c r="M9" s="5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</row>
    <row r="10" spans="1:203" ht="33.75" customHeight="1">
      <c r="A10" s="158">
        <v>4</v>
      </c>
      <c r="B10" s="190" t="s">
        <v>64</v>
      </c>
      <c r="C10" s="208"/>
      <c r="D10" s="208"/>
      <c r="E10" s="208"/>
      <c r="F10" s="142"/>
      <c r="G10" s="5"/>
      <c r="H10" s="5"/>
      <c r="I10" s="5"/>
      <c r="J10" s="110"/>
      <c r="K10" s="5"/>
      <c r="L10" s="5"/>
      <c r="M10" s="5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</row>
    <row r="11" spans="1:203" ht="33.75" customHeight="1">
      <c r="A11" s="158">
        <v>5</v>
      </c>
      <c r="B11" s="190" t="s">
        <v>41</v>
      </c>
      <c r="C11" s="208">
        <v>3</v>
      </c>
      <c r="D11" s="208">
        <v>12</v>
      </c>
      <c r="E11" s="208">
        <v>18</v>
      </c>
      <c r="F11" s="142"/>
      <c r="G11" s="5"/>
      <c r="H11" s="5"/>
      <c r="I11" s="5"/>
      <c r="J11" s="110"/>
      <c r="K11" s="5"/>
      <c r="L11" s="5"/>
      <c r="M11" s="5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</row>
    <row r="12" spans="1:203" ht="33.75" customHeight="1">
      <c r="A12" s="158">
        <v>6</v>
      </c>
      <c r="B12" s="190" t="s">
        <v>65</v>
      </c>
      <c r="C12" s="208"/>
      <c r="D12" s="208"/>
      <c r="E12" s="208"/>
      <c r="F12" s="142"/>
      <c r="G12" s="5"/>
      <c r="H12" s="5"/>
      <c r="I12" s="5"/>
      <c r="J12" s="110"/>
      <c r="K12" s="5"/>
      <c r="L12" s="5"/>
      <c r="M12" s="5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</row>
    <row r="13" spans="1:203" s="94" customFormat="1" ht="33.75" customHeight="1">
      <c r="A13" s="158">
        <v>7</v>
      </c>
      <c r="B13" s="190" t="s">
        <v>43</v>
      </c>
      <c r="C13" s="208"/>
      <c r="D13" s="208"/>
      <c r="E13" s="208"/>
      <c r="F13" s="142"/>
      <c r="G13" s="5"/>
      <c r="H13" s="5"/>
      <c r="I13" s="5"/>
      <c r="J13" s="110"/>
      <c r="K13" s="5"/>
      <c r="L13" s="5"/>
      <c r="M13" s="5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</row>
    <row r="14" spans="1:203" s="94" customFormat="1" ht="33.75" customHeight="1">
      <c r="A14" s="158">
        <v>8</v>
      </c>
      <c r="B14" s="190" t="s">
        <v>66</v>
      </c>
      <c r="C14" s="208"/>
      <c r="D14" s="208"/>
      <c r="E14" s="208"/>
      <c r="F14" s="142"/>
      <c r="G14" s="5"/>
      <c r="H14" s="5"/>
      <c r="I14" s="5"/>
      <c r="J14" s="110"/>
      <c r="K14" s="5"/>
      <c r="L14" s="5"/>
      <c r="M14" s="5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</row>
    <row r="15" spans="1:203" s="94" customFormat="1" ht="33.75" customHeight="1">
      <c r="A15" s="158">
        <v>9</v>
      </c>
      <c r="B15" s="190" t="s">
        <v>11</v>
      </c>
      <c r="C15" s="208"/>
      <c r="D15" s="208"/>
      <c r="E15" s="208"/>
      <c r="F15" s="142"/>
      <c r="G15" s="5"/>
      <c r="H15" s="5"/>
      <c r="I15" s="5"/>
      <c r="J15" s="110"/>
      <c r="K15" s="5"/>
      <c r="L15" s="5"/>
      <c r="M15" s="5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</row>
    <row r="16" spans="1:203" s="94" customFormat="1" ht="33.75" customHeight="1">
      <c r="A16" s="158">
        <v>10</v>
      </c>
      <c r="B16" s="190" t="s">
        <v>49</v>
      </c>
      <c r="C16" s="208"/>
      <c r="D16" s="208"/>
      <c r="E16" s="208"/>
      <c r="F16" s="142"/>
      <c r="G16" s="5"/>
      <c r="H16" s="5"/>
      <c r="I16" s="153"/>
      <c r="J16" s="110"/>
      <c r="K16" s="5"/>
      <c r="L16" s="5"/>
      <c r="M16" s="5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</row>
    <row r="17" spans="1:203" s="94" customFormat="1" ht="33.75" customHeight="1">
      <c r="A17" s="158">
        <v>11</v>
      </c>
      <c r="B17" s="190" t="s">
        <v>59</v>
      </c>
      <c r="C17" s="208"/>
      <c r="D17" s="208"/>
      <c r="E17" s="208"/>
      <c r="F17" s="142"/>
      <c r="G17" s="5"/>
      <c r="H17" s="5"/>
      <c r="I17" s="5"/>
      <c r="J17" s="110"/>
      <c r="K17" s="5"/>
      <c r="L17" s="5"/>
      <c r="M17" s="5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</row>
    <row r="18" spans="1:203" s="94" customFormat="1" ht="33.75" customHeight="1">
      <c r="A18" s="158">
        <v>12</v>
      </c>
      <c r="B18" s="190" t="s">
        <v>60</v>
      </c>
      <c r="C18" s="208"/>
      <c r="D18" s="208"/>
      <c r="E18" s="208"/>
      <c r="F18" s="142"/>
      <c r="G18" s="5"/>
      <c r="H18" s="5"/>
      <c r="I18" s="5"/>
      <c r="J18" s="110"/>
      <c r="K18" s="5"/>
      <c r="L18" s="5"/>
      <c r="M18" s="5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</row>
    <row r="19" spans="1:203" s="95" customFormat="1" ht="33.75" customHeight="1">
      <c r="A19" s="158">
        <v>13</v>
      </c>
      <c r="B19" s="190" t="s">
        <v>40</v>
      </c>
      <c r="C19" s="208"/>
      <c r="D19" s="208"/>
      <c r="E19" s="208"/>
      <c r="F19" s="142"/>
      <c r="G19" s="5"/>
      <c r="H19" s="5"/>
      <c r="I19" s="5"/>
      <c r="J19" s="110"/>
      <c r="K19" s="5"/>
      <c r="L19" s="5"/>
      <c r="M19" s="5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</row>
    <row r="20" spans="1:203" s="95" customFormat="1" ht="33.75" customHeight="1">
      <c r="A20" s="158">
        <v>14</v>
      </c>
      <c r="B20" s="190" t="s">
        <v>15</v>
      </c>
      <c r="C20" s="208"/>
      <c r="D20" s="208"/>
      <c r="E20" s="208"/>
      <c r="F20" s="142"/>
      <c r="G20" s="5"/>
      <c r="H20" s="5"/>
      <c r="I20" s="5"/>
      <c r="J20" s="110"/>
      <c r="K20" s="5"/>
      <c r="L20" s="5"/>
      <c r="M20" s="5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</row>
    <row r="21" spans="1:203" s="95" customFormat="1" ht="33.75" customHeight="1">
      <c r="A21" s="158">
        <v>15</v>
      </c>
      <c r="B21" s="190" t="s">
        <v>68</v>
      </c>
      <c r="C21" s="208"/>
      <c r="D21" s="208"/>
      <c r="E21" s="208"/>
      <c r="F21" s="142"/>
      <c r="G21" s="5"/>
      <c r="H21" s="5"/>
      <c r="I21" s="5"/>
      <c r="J21" s="110"/>
      <c r="K21" s="5"/>
      <c r="L21" s="5"/>
      <c r="M21" s="5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</row>
    <row r="22" spans="1:203" s="95" customFormat="1" ht="33.75" customHeight="1">
      <c r="A22" s="158">
        <v>16</v>
      </c>
      <c r="B22" s="190" t="s">
        <v>16</v>
      </c>
      <c r="C22" s="208"/>
      <c r="D22" s="208"/>
      <c r="E22" s="208"/>
      <c r="F22" s="142"/>
      <c r="G22" s="5"/>
      <c r="H22" s="5"/>
      <c r="I22" s="5"/>
      <c r="J22" s="110"/>
      <c r="K22" s="5"/>
      <c r="L22" s="5"/>
      <c r="M22" s="5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</row>
    <row r="23" spans="1:203" s="95" customFormat="1" ht="33.75" customHeight="1">
      <c r="A23" s="158">
        <v>17</v>
      </c>
      <c r="B23" s="190" t="s">
        <v>17</v>
      </c>
      <c r="C23" s="208"/>
      <c r="D23" s="208">
        <v>7</v>
      </c>
      <c r="E23" s="208">
        <v>21</v>
      </c>
      <c r="F23" s="142"/>
      <c r="G23" s="5"/>
      <c r="H23" s="5"/>
      <c r="I23" s="5"/>
      <c r="J23" s="110"/>
      <c r="K23" s="5"/>
      <c r="L23" s="5"/>
      <c r="M23" s="5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</row>
    <row r="24" spans="1:203" s="95" customFormat="1" ht="33.75" customHeight="1">
      <c r="A24" s="158">
        <v>18</v>
      </c>
      <c r="B24" s="190" t="s">
        <v>67</v>
      </c>
      <c r="C24" s="208"/>
      <c r="D24" s="208">
        <v>5</v>
      </c>
      <c r="E24" s="208">
        <v>20</v>
      </c>
      <c r="F24" s="142"/>
      <c r="G24" s="5"/>
      <c r="H24" s="5"/>
      <c r="I24" s="5"/>
      <c r="J24" s="110"/>
      <c r="K24" s="110"/>
      <c r="L24" s="110"/>
      <c r="M24" s="5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</row>
    <row r="25" spans="1:203" ht="36" customHeight="1">
      <c r="A25" s="158"/>
      <c r="B25" s="146" t="s">
        <v>44</v>
      </c>
      <c r="C25" s="209">
        <f>SUM(C7:C24)</f>
        <v>6</v>
      </c>
      <c r="D25" s="192">
        <f>SUM(D7:D24)</f>
        <v>41</v>
      </c>
      <c r="E25" s="192">
        <f>SUM(E7:E24)</f>
        <v>126</v>
      </c>
      <c r="F25" s="142"/>
      <c r="G25" s="5"/>
      <c r="H25" s="5"/>
      <c r="I25" s="5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</row>
    <row r="26" spans="1:203" ht="10.5" customHeight="1">
      <c r="A26" s="162"/>
      <c r="B26" s="163"/>
      <c r="C26" s="164"/>
      <c r="D26" s="164"/>
      <c r="E26" s="164"/>
      <c r="F26" s="142"/>
      <c r="G26" s="5"/>
      <c r="H26" s="5"/>
      <c r="I26" s="5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</row>
    <row r="27" spans="1:203" ht="17.25" customHeight="1">
      <c r="A27" s="162"/>
      <c r="B27" s="163"/>
      <c r="C27" s="164"/>
      <c r="D27" s="164"/>
      <c r="E27" s="164"/>
      <c r="F27" s="181"/>
      <c r="G27" s="181"/>
      <c r="H27" s="166"/>
      <c r="I27" s="166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</row>
    <row r="28" spans="1:203" ht="18.75">
      <c r="A28" s="167"/>
      <c r="B28" s="167"/>
      <c r="C28" s="167"/>
      <c r="D28" s="231" t="s">
        <v>18</v>
      </c>
      <c r="E28" s="231"/>
      <c r="F28" s="180"/>
      <c r="G28" s="180"/>
      <c r="H28" s="16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</row>
    <row r="29" spans="1:203" ht="18.75">
      <c r="A29" s="167"/>
      <c r="B29" s="167"/>
      <c r="C29" s="167"/>
      <c r="D29" s="168"/>
      <c r="E29" s="168"/>
      <c r="F29" s="180"/>
      <c r="G29" s="180"/>
      <c r="H29" s="16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</row>
    <row r="30" spans="1:203" ht="18">
      <c r="A30" s="167"/>
      <c r="B30" s="167"/>
      <c r="C30" s="167"/>
      <c r="D30" s="167"/>
      <c r="E30" s="167"/>
      <c r="F30" s="140"/>
      <c r="G30" s="140"/>
      <c r="H30" s="16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</row>
    <row r="31" spans="1:203" ht="18">
      <c r="A31" s="167"/>
      <c r="B31" s="167"/>
      <c r="C31" s="167"/>
      <c r="D31" s="167"/>
      <c r="E31" s="167"/>
      <c r="F31" s="140"/>
      <c r="G31" s="140"/>
      <c r="H31" s="16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</row>
    <row r="32" spans="1:203" ht="18">
      <c r="A32" s="167"/>
      <c r="B32" s="167"/>
      <c r="C32" s="167"/>
      <c r="D32" s="167"/>
      <c r="E32" s="167"/>
      <c r="F32" s="230"/>
      <c r="G32" s="230"/>
      <c r="H32" s="16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</row>
    <row r="33" spans="1:92" ht="18.75">
      <c r="A33" s="167"/>
      <c r="B33" s="167"/>
      <c r="C33" s="167"/>
      <c r="D33" s="231" t="s">
        <v>69</v>
      </c>
      <c r="E33" s="231"/>
      <c r="F33" s="230"/>
      <c r="G33" s="230"/>
      <c r="H33" s="16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</row>
    <row r="34" spans="1:92" ht="18">
      <c r="A34" s="167"/>
      <c r="B34" s="167"/>
      <c r="C34" s="167"/>
      <c r="D34" s="167"/>
      <c r="E34" s="167"/>
      <c r="F34" s="140"/>
      <c r="G34" s="140"/>
      <c r="H34" s="16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</row>
    <row r="35" spans="1:92"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</row>
    <row r="36" spans="1:92"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</row>
    <row r="37" spans="1:92"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</row>
    <row r="38" spans="1:92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</row>
    <row r="39" spans="1:92"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</row>
    <row r="40" spans="1:92"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</row>
    <row r="41" spans="1:92"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</row>
    <row r="42" spans="1:92"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</row>
    <row r="43" spans="1:92"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</row>
    <row r="44" spans="1:92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</row>
    <row r="45" spans="1:92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</row>
    <row r="46" spans="1:92"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</row>
    <row r="47" spans="1:92"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</row>
    <row r="48" spans="1:92"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</row>
    <row r="49" spans="3:92"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</row>
    <row r="50" spans="3:92"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</row>
    <row r="51" spans="3:92"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</row>
    <row r="52" spans="3:92"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</row>
    <row r="53" spans="3:92"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</row>
    <row r="54" spans="3:92"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</row>
    <row r="55" spans="3:92"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</row>
    <row r="56" spans="3:92"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</row>
    <row r="57" spans="3:92"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</row>
    <row r="58" spans="3:92"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</row>
    <row r="59" spans="3:92"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</row>
    <row r="60" spans="3:92"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</row>
    <row r="61" spans="3:92"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</row>
    <row r="62" spans="3:92"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</row>
    <row r="63" spans="3:92"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</row>
    <row r="64" spans="3:92" ht="16.5">
      <c r="C64" s="112">
        <v>23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</row>
    <row r="65" spans="3:92" ht="16.5">
      <c r="C65" s="112">
        <v>19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</row>
    <row r="66" spans="3:92" ht="16.5">
      <c r="C66" s="112">
        <v>16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</row>
    <row r="67" spans="3:92" ht="16.5">
      <c r="C67" s="112">
        <v>5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</row>
    <row r="68" spans="3:92" ht="16.5">
      <c r="C68" s="112">
        <v>13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</row>
    <row r="69" spans="3:92" ht="16.5">
      <c r="C69" s="112">
        <v>24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</row>
    <row r="70" spans="3:92" ht="16.5">
      <c r="C70" s="112">
        <v>22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</row>
    <row r="71" spans="3:92" ht="16.5">
      <c r="C71" s="112">
        <v>22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</row>
    <row r="72" spans="3:92" ht="16.5">
      <c r="C72" s="112">
        <v>20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</row>
    <row r="73" spans="3:92" ht="16.5">
      <c r="C73" s="112">
        <v>28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</row>
    <row r="74" spans="3:92" ht="16.5">
      <c r="C74" s="112">
        <v>20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</row>
    <row r="75" spans="3:92" ht="16.5">
      <c r="C75" s="112">
        <v>18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</row>
    <row r="76" spans="3:92" ht="16.5">
      <c r="C76" s="112">
        <v>23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</row>
    <row r="77" spans="3:92" ht="16.5">
      <c r="C77" s="112">
        <v>17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</row>
    <row r="78" spans="3:92" ht="16.5">
      <c r="C78" s="112">
        <v>21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</row>
    <row r="79" spans="3:92" ht="16.5">
      <c r="C79" s="112">
        <v>34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</row>
    <row r="80" spans="3:92" ht="16.5">
      <c r="C80" s="112">
        <v>30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</row>
    <row r="81" spans="3:92" ht="16.5">
      <c r="C81" s="112">
        <v>36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</row>
    <row r="82" spans="3:92"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</row>
    <row r="83" spans="3:92"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</row>
    <row r="84" spans="3:92"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</row>
    <row r="85" spans="3:92"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</row>
    <row r="86" spans="3:92"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</row>
    <row r="87" spans="3:92"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</row>
    <row r="88" spans="3:92"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</row>
    <row r="89" spans="3:92"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</row>
    <row r="90" spans="3:92"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</row>
    <row r="91" spans="3:92"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</row>
    <row r="92" spans="3:92"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</row>
    <row r="93" spans="3:92"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</row>
    <row r="94" spans="3:92"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</row>
    <row r="95" spans="3:92"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</row>
    <row r="96" spans="3:92"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</row>
    <row r="97" spans="10:92"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</row>
    <row r="98" spans="10:92"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</row>
    <row r="99" spans="10:92"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</row>
    <row r="100" spans="10:92"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</row>
    <row r="101" spans="10:92"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</row>
    <row r="102" spans="10:92"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</row>
    <row r="103" spans="10:92"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</row>
    <row r="104" spans="10:92"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</row>
    <row r="105" spans="10:92"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</row>
    <row r="106" spans="10:92"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</row>
    <row r="107" spans="10:92"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</row>
    <row r="108" spans="10:92"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</row>
    <row r="109" spans="10:92"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</row>
    <row r="110" spans="10:92"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</row>
    <row r="111" spans="10:92"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</row>
    <row r="112" spans="10:92"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</row>
    <row r="113" spans="82:92"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</row>
  </sheetData>
  <mergeCells count="8">
    <mergeCell ref="F32:G33"/>
    <mergeCell ref="D33:E33"/>
    <mergeCell ref="D28:E28"/>
    <mergeCell ref="A1:D1"/>
    <mergeCell ref="B3:E3"/>
    <mergeCell ref="A5:A6"/>
    <mergeCell ref="B5:B6"/>
    <mergeCell ref="C5:E5"/>
  </mergeCells>
  <pageMargins left="0.25" right="0.25" top="0.25" bottom="0.2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123"/>
  <sheetViews>
    <sheetView tabSelected="1" zoomScale="66" zoomScaleNormal="66" workbookViewId="0">
      <selection activeCell="AA2" sqref="AA2"/>
    </sheetView>
  </sheetViews>
  <sheetFormatPr defaultRowHeight="15.75"/>
  <cols>
    <col min="1" max="1" width="4.625" style="101" customWidth="1"/>
    <col min="2" max="2" width="11.375" style="1" customWidth="1"/>
    <col min="3" max="15" width="7.375" style="2" customWidth="1"/>
    <col min="16" max="16" width="7.25" style="2" customWidth="1"/>
    <col min="17" max="17" width="5.875" style="2" customWidth="1"/>
    <col min="18" max="18" width="6.625" style="2" customWidth="1"/>
    <col min="19" max="19" width="6.375" style="2" customWidth="1"/>
    <col min="20" max="20" width="7.75" style="3" customWidth="1"/>
    <col min="21" max="21" width="7.125" style="2" customWidth="1"/>
    <col min="22" max="22" width="7" style="2" customWidth="1"/>
    <col min="23" max="27" width="5.5" style="2" customWidth="1"/>
    <col min="28" max="28" width="10.375" style="2" customWidth="1"/>
    <col min="29" max="40" width="5.5" style="2" customWidth="1"/>
    <col min="41" max="16384" width="9" style="2"/>
  </cols>
  <sheetData>
    <row r="1" spans="1:220" ht="19.5" customHeight="1">
      <c r="A1" s="232" t="s">
        <v>50</v>
      </c>
      <c r="B1" s="232"/>
      <c r="C1" s="232"/>
      <c r="D1" s="232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  <c r="U1" s="155"/>
      <c r="V1" s="155"/>
      <c r="W1" s="138"/>
    </row>
    <row r="2" spans="1:220" ht="15.75" customHeight="1">
      <c r="A2" s="139" t="s">
        <v>0</v>
      </c>
      <c r="B2" s="157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  <c r="U2" s="155"/>
      <c r="V2" s="155"/>
      <c r="W2" s="138"/>
    </row>
    <row r="3" spans="1:220" ht="23.25" customHeight="1">
      <c r="A3" s="206"/>
      <c r="B3" s="231" t="s">
        <v>218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155"/>
      <c r="V3" s="155"/>
      <c r="W3" s="138"/>
    </row>
    <row r="4" spans="1:220" ht="7.5" customHeight="1">
      <c r="A4" s="206"/>
      <c r="B4" s="157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6"/>
      <c r="U4" s="155"/>
      <c r="V4" s="155"/>
      <c r="W4" s="141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220" ht="20.25" customHeight="1">
      <c r="A5" s="233" t="s">
        <v>1</v>
      </c>
      <c r="B5" s="234" t="s">
        <v>45</v>
      </c>
      <c r="C5" s="235" t="s">
        <v>46</v>
      </c>
      <c r="D5" s="235"/>
      <c r="E5" s="235"/>
      <c r="F5" s="235"/>
      <c r="G5" s="235"/>
      <c r="H5" s="239" t="s">
        <v>47</v>
      </c>
      <c r="I5" s="239"/>
      <c r="J5" s="239"/>
      <c r="K5" s="239"/>
      <c r="L5" s="239"/>
      <c r="M5" s="240" t="s">
        <v>48</v>
      </c>
      <c r="N5" s="240"/>
      <c r="O5" s="240"/>
      <c r="P5" s="240"/>
      <c r="Q5" s="241" t="s">
        <v>2</v>
      </c>
      <c r="R5" s="241"/>
      <c r="S5" s="241"/>
      <c r="T5" s="242" t="s">
        <v>3</v>
      </c>
      <c r="U5" s="236" t="s">
        <v>4</v>
      </c>
      <c r="V5" s="236" t="s">
        <v>5</v>
      </c>
      <c r="W5" s="14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220" ht="18.75" customHeight="1">
      <c r="A6" s="233"/>
      <c r="B6" s="234"/>
      <c r="C6" s="189" t="s">
        <v>7</v>
      </c>
      <c r="D6" s="189" t="s">
        <v>8</v>
      </c>
      <c r="E6" s="189" t="s">
        <v>9</v>
      </c>
      <c r="F6" s="189" t="s">
        <v>39</v>
      </c>
      <c r="G6" s="189" t="s">
        <v>41</v>
      </c>
      <c r="H6" s="184" t="s">
        <v>42</v>
      </c>
      <c r="I6" s="184" t="s">
        <v>43</v>
      </c>
      <c r="J6" s="184" t="s">
        <v>10</v>
      </c>
      <c r="K6" s="184" t="s">
        <v>11</v>
      </c>
      <c r="L6" s="184" t="s">
        <v>49</v>
      </c>
      <c r="M6" s="183" t="s">
        <v>12</v>
      </c>
      <c r="N6" s="183" t="s">
        <v>13</v>
      </c>
      <c r="O6" s="183" t="s">
        <v>14</v>
      </c>
      <c r="P6" s="183" t="s">
        <v>15</v>
      </c>
      <c r="Q6" s="185" t="s">
        <v>16</v>
      </c>
      <c r="R6" s="185" t="s">
        <v>17</v>
      </c>
      <c r="S6" s="185" t="s">
        <v>67</v>
      </c>
      <c r="T6" s="242"/>
      <c r="U6" s="236"/>
      <c r="V6" s="236"/>
      <c r="W6" s="14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220" ht="17.100000000000001" customHeight="1">
      <c r="A7" s="208">
        <v>1</v>
      </c>
      <c r="B7" s="190">
        <v>45299</v>
      </c>
      <c r="C7" s="208">
        <v>37</v>
      </c>
      <c r="D7" s="212">
        <v>46</v>
      </c>
      <c r="E7" s="212">
        <v>37</v>
      </c>
      <c r="F7" s="212">
        <v>27</v>
      </c>
      <c r="G7" s="212">
        <v>33</v>
      </c>
      <c r="H7" s="212">
        <v>24</v>
      </c>
      <c r="I7" s="212">
        <v>22</v>
      </c>
      <c r="J7" s="212">
        <v>23</v>
      </c>
      <c r="K7" s="212">
        <v>22</v>
      </c>
      <c r="L7" s="212">
        <v>25</v>
      </c>
      <c r="M7" s="212">
        <v>23</v>
      </c>
      <c r="N7" s="212">
        <v>16</v>
      </c>
      <c r="O7" s="212">
        <v>12</v>
      </c>
      <c r="P7" s="212">
        <v>24</v>
      </c>
      <c r="Q7" s="212">
        <v>14</v>
      </c>
      <c r="R7" s="212">
        <v>12</v>
      </c>
      <c r="S7" s="212">
        <v>15</v>
      </c>
      <c r="T7" s="191">
        <f>SUM(C7:S7)</f>
        <v>412</v>
      </c>
      <c r="U7" s="192">
        <f>C7+D7+E7+F7+G7+H7+I7+J7+K7+L7+M7+N7+O7+P7</f>
        <v>371</v>
      </c>
      <c r="V7" s="191">
        <f>Q7+R7+S7</f>
        <v>41</v>
      </c>
      <c r="W7" s="14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220" ht="17.100000000000001" customHeight="1">
      <c r="A8" s="208">
        <v>2</v>
      </c>
      <c r="B8" s="190">
        <v>45330</v>
      </c>
      <c r="C8" s="212">
        <v>38</v>
      </c>
      <c r="D8" s="212">
        <v>42</v>
      </c>
      <c r="E8" s="212">
        <v>37</v>
      </c>
      <c r="F8" s="212">
        <v>23</v>
      </c>
      <c r="G8" s="212">
        <v>33</v>
      </c>
      <c r="H8" s="212">
        <v>21</v>
      </c>
      <c r="I8" s="212">
        <v>23</v>
      </c>
      <c r="J8" s="212">
        <v>21</v>
      </c>
      <c r="K8" s="212">
        <v>19</v>
      </c>
      <c r="L8" s="212">
        <v>23</v>
      </c>
      <c r="M8" s="212">
        <v>20</v>
      </c>
      <c r="N8" s="212">
        <v>15</v>
      </c>
      <c r="O8" s="212">
        <v>11</v>
      </c>
      <c r="P8" s="212">
        <v>21</v>
      </c>
      <c r="Q8" s="212">
        <v>14</v>
      </c>
      <c r="R8" s="212">
        <v>6</v>
      </c>
      <c r="S8" s="212">
        <v>15</v>
      </c>
      <c r="T8" s="191">
        <f t="shared" ref="T8:T33" si="0">SUM(C8:S8)</f>
        <v>382</v>
      </c>
      <c r="U8" s="192">
        <f t="shared" ref="U8:U33" si="1">C8+D8+E8+F8+G8+H8+I8+J8+K8+L8+M8+N8+O8+P8</f>
        <v>347</v>
      </c>
      <c r="V8" s="191">
        <f t="shared" ref="V8:V33" si="2">Q8+R8+S8</f>
        <v>35</v>
      </c>
      <c r="W8" s="145"/>
      <c r="X8" s="96"/>
      <c r="Y8" s="96"/>
      <c r="Z8" s="96"/>
      <c r="AA8" s="96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220" ht="17.100000000000001" customHeight="1">
      <c r="A9" s="208">
        <v>3</v>
      </c>
      <c r="B9" s="190">
        <v>45359</v>
      </c>
      <c r="C9" s="212">
        <v>14</v>
      </c>
      <c r="D9" s="212">
        <v>12</v>
      </c>
      <c r="E9" s="212">
        <v>12</v>
      </c>
      <c r="F9" s="212">
        <v>10</v>
      </c>
      <c r="G9" s="212">
        <v>8</v>
      </c>
      <c r="H9" s="212">
        <v>8</v>
      </c>
      <c r="I9" s="212">
        <v>15</v>
      </c>
      <c r="J9" s="212">
        <v>5</v>
      </c>
      <c r="K9" s="212">
        <v>4</v>
      </c>
      <c r="L9" s="212">
        <v>8</v>
      </c>
      <c r="M9" s="212">
        <v>15</v>
      </c>
      <c r="N9" s="212">
        <v>5</v>
      </c>
      <c r="O9" s="212">
        <v>4</v>
      </c>
      <c r="P9" s="212">
        <v>8</v>
      </c>
      <c r="Q9" s="212">
        <v>6</v>
      </c>
      <c r="R9" s="212">
        <v>4</v>
      </c>
      <c r="S9" s="212">
        <v>12</v>
      </c>
      <c r="T9" s="191">
        <f t="shared" si="0"/>
        <v>150</v>
      </c>
      <c r="U9" s="192">
        <f t="shared" si="1"/>
        <v>128</v>
      </c>
      <c r="V9" s="191">
        <f t="shared" si="2"/>
        <v>22</v>
      </c>
      <c r="W9" s="142"/>
      <c r="X9" s="5"/>
      <c r="Y9" s="5"/>
      <c r="Z9" s="5"/>
      <c r="AA9" s="110"/>
      <c r="AB9" s="5"/>
      <c r="AC9" s="5"/>
      <c r="AD9" s="5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</row>
    <row r="10" spans="1:220" ht="17.100000000000001" customHeight="1">
      <c r="A10" s="208">
        <v>4</v>
      </c>
      <c r="B10" s="190">
        <v>45420</v>
      </c>
      <c r="C10" s="212">
        <v>31</v>
      </c>
      <c r="D10" s="212">
        <v>50</v>
      </c>
      <c r="E10" s="212">
        <v>37</v>
      </c>
      <c r="F10" s="212">
        <v>27</v>
      </c>
      <c r="G10" s="212">
        <v>31</v>
      </c>
      <c r="H10" s="212">
        <v>26</v>
      </c>
      <c r="I10" s="212">
        <v>26</v>
      </c>
      <c r="J10" s="212">
        <v>23</v>
      </c>
      <c r="K10" s="212">
        <v>20</v>
      </c>
      <c r="L10" s="212">
        <v>28</v>
      </c>
      <c r="M10" s="212">
        <v>22</v>
      </c>
      <c r="N10" s="212">
        <v>21</v>
      </c>
      <c r="O10" s="212">
        <v>10</v>
      </c>
      <c r="P10" s="212">
        <v>21</v>
      </c>
      <c r="Q10" s="212">
        <v>16</v>
      </c>
      <c r="R10" s="212">
        <v>11</v>
      </c>
      <c r="S10" s="212">
        <v>14</v>
      </c>
      <c r="T10" s="191">
        <f t="shared" si="0"/>
        <v>414</v>
      </c>
      <c r="U10" s="192">
        <f t="shared" si="1"/>
        <v>373</v>
      </c>
      <c r="V10" s="191">
        <f t="shared" si="2"/>
        <v>41</v>
      </c>
      <c r="W10" s="142"/>
      <c r="X10" s="5"/>
      <c r="Y10" s="5"/>
      <c r="Z10" s="5"/>
      <c r="AA10" s="112">
        <v>31</v>
      </c>
      <c r="AB10" s="5"/>
      <c r="AC10" s="5"/>
      <c r="AD10" s="5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</row>
    <row r="11" spans="1:220" ht="17.100000000000001" customHeight="1">
      <c r="A11" s="208">
        <v>5</v>
      </c>
      <c r="B11" s="190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191">
        <f t="shared" si="0"/>
        <v>0</v>
      </c>
      <c r="U11" s="192">
        <f t="shared" si="1"/>
        <v>0</v>
      </c>
      <c r="V11" s="191">
        <f t="shared" si="2"/>
        <v>0</v>
      </c>
      <c r="W11" s="142"/>
      <c r="X11" s="5"/>
      <c r="Y11" s="5"/>
      <c r="Z11" s="5"/>
      <c r="AA11" s="112">
        <v>50</v>
      </c>
      <c r="AB11" s="5"/>
      <c r="AC11" s="5"/>
      <c r="AD11" s="5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</row>
    <row r="12" spans="1:220" ht="17.100000000000001" customHeight="1">
      <c r="A12" s="208">
        <v>6</v>
      </c>
      <c r="B12" s="190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191">
        <f t="shared" si="0"/>
        <v>0</v>
      </c>
      <c r="U12" s="192">
        <f t="shared" si="1"/>
        <v>0</v>
      </c>
      <c r="V12" s="191">
        <f t="shared" si="2"/>
        <v>0</v>
      </c>
      <c r="W12" s="142"/>
      <c r="X12" s="5"/>
      <c r="Y12" s="5"/>
      <c r="Z12" s="5"/>
      <c r="AA12" s="112">
        <v>37</v>
      </c>
      <c r="AB12" s="5"/>
      <c r="AC12" s="5"/>
      <c r="AD12" s="5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</row>
    <row r="13" spans="1:220" s="94" customFormat="1" ht="17.100000000000001" customHeight="1">
      <c r="A13" s="208">
        <v>7</v>
      </c>
      <c r="B13" s="190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191">
        <f t="shared" si="0"/>
        <v>0</v>
      </c>
      <c r="U13" s="192">
        <f t="shared" si="1"/>
        <v>0</v>
      </c>
      <c r="V13" s="191">
        <f t="shared" si="2"/>
        <v>0</v>
      </c>
      <c r="W13" s="142"/>
      <c r="X13" s="5"/>
      <c r="Y13" s="5"/>
      <c r="Z13" s="5"/>
      <c r="AA13" s="112">
        <v>27</v>
      </c>
      <c r="AB13" s="5"/>
      <c r="AC13" s="5"/>
      <c r="AD13" s="5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</row>
    <row r="14" spans="1:220" s="94" customFormat="1" ht="17.100000000000001" customHeight="1">
      <c r="A14" s="208">
        <v>8</v>
      </c>
      <c r="B14" s="190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191">
        <f t="shared" si="0"/>
        <v>0</v>
      </c>
      <c r="U14" s="192">
        <f t="shared" si="1"/>
        <v>0</v>
      </c>
      <c r="V14" s="191">
        <f t="shared" si="2"/>
        <v>0</v>
      </c>
      <c r="W14" s="142"/>
      <c r="X14" s="5"/>
      <c r="Y14" s="5"/>
      <c r="Z14" s="5"/>
      <c r="AA14" s="112">
        <v>31</v>
      </c>
      <c r="AB14" s="5"/>
      <c r="AC14" s="5"/>
      <c r="AD14" s="5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</row>
    <row r="15" spans="1:220" s="94" customFormat="1" ht="17.100000000000001" customHeight="1">
      <c r="A15" s="208">
        <v>9</v>
      </c>
      <c r="B15" s="190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191">
        <f t="shared" si="0"/>
        <v>0</v>
      </c>
      <c r="U15" s="192">
        <f t="shared" si="1"/>
        <v>0</v>
      </c>
      <c r="V15" s="191">
        <f t="shared" si="2"/>
        <v>0</v>
      </c>
      <c r="W15" s="142"/>
      <c r="X15" s="5"/>
      <c r="Y15" s="5"/>
      <c r="Z15" s="5"/>
      <c r="AA15" s="112">
        <v>26</v>
      </c>
      <c r="AB15" s="5"/>
      <c r="AC15" s="5"/>
      <c r="AD15" s="5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</row>
    <row r="16" spans="1:220" s="94" customFormat="1" ht="17.100000000000001" customHeight="1">
      <c r="A16" s="208">
        <v>10</v>
      </c>
      <c r="B16" s="190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191">
        <f t="shared" si="0"/>
        <v>0</v>
      </c>
      <c r="U16" s="192">
        <f t="shared" si="1"/>
        <v>0</v>
      </c>
      <c r="V16" s="191">
        <f t="shared" si="2"/>
        <v>0</v>
      </c>
      <c r="W16" s="142"/>
      <c r="X16" s="5"/>
      <c r="Y16" s="5"/>
      <c r="Z16" s="153"/>
      <c r="AA16" s="112">
        <v>26</v>
      </c>
      <c r="AB16" s="5"/>
      <c r="AC16" s="5"/>
      <c r="AD16" s="5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</row>
    <row r="17" spans="1:220" s="94" customFormat="1" ht="17.100000000000001" customHeight="1">
      <c r="A17" s="208">
        <v>11</v>
      </c>
      <c r="B17" s="190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191">
        <f t="shared" si="0"/>
        <v>0</v>
      </c>
      <c r="U17" s="192">
        <f t="shared" si="1"/>
        <v>0</v>
      </c>
      <c r="V17" s="191">
        <f t="shared" si="2"/>
        <v>0</v>
      </c>
      <c r="W17" s="142"/>
      <c r="X17" s="5"/>
      <c r="Y17" s="5"/>
      <c r="Z17" s="5"/>
      <c r="AA17" s="112">
        <v>23</v>
      </c>
      <c r="AB17" s="5"/>
      <c r="AC17" s="5"/>
      <c r="AD17" s="5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</row>
    <row r="18" spans="1:220" s="94" customFormat="1" ht="17.100000000000001" customHeight="1">
      <c r="A18" s="208">
        <v>12</v>
      </c>
      <c r="B18" s="190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191">
        <f t="shared" si="0"/>
        <v>0</v>
      </c>
      <c r="U18" s="192">
        <f t="shared" si="1"/>
        <v>0</v>
      </c>
      <c r="V18" s="191">
        <f t="shared" si="2"/>
        <v>0</v>
      </c>
      <c r="W18" s="142"/>
      <c r="X18" s="5"/>
      <c r="Y18" s="5"/>
      <c r="Z18" s="5"/>
      <c r="AA18" s="112">
        <v>20</v>
      </c>
      <c r="AB18" s="5"/>
      <c r="AC18" s="5"/>
      <c r="AD18" s="5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</row>
    <row r="19" spans="1:220" s="95" customFormat="1" ht="17.100000000000001" customHeight="1">
      <c r="A19" s="208">
        <v>13</v>
      </c>
      <c r="B19" s="190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191">
        <f t="shared" si="0"/>
        <v>0</v>
      </c>
      <c r="U19" s="192">
        <f t="shared" si="1"/>
        <v>0</v>
      </c>
      <c r="V19" s="191">
        <f t="shared" si="2"/>
        <v>0</v>
      </c>
      <c r="W19" s="142"/>
      <c r="X19" s="5"/>
      <c r="Y19" s="5"/>
      <c r="Z19" s="5"/>
      <c r="AA19" s="112">
        <v>28</v>
      </c>
      <c r="AB19" s="5"/>
      <c r="AC19" s="5"/>
      <c r="AD19" s="5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</row>
    <row r="20" spans="1:220" s="95" customFormat="1" ht="17.100000000000001" customHeight="1">
      <c r="A20" s="208">
        <v>14</v>
      </c>
      <c r="B20" s="190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191">
        <f t="shared" si="0"/>
        <v>0</v>
      </c>
      <c r="U20" s="192">
        <f t="shared" si="1"/>
        <v>0</v>
      </c>
      <c r="V20" s="191">
        <f t="shared" si="2"/>
        <v>0</v>
      </c>
      <c r="W20" s="142"/>
      <c r="X20" s="5"/>
      <c r="Y20" s="5"/>
      <c r="Z20" s="5"/>
      <c r="AA20" s="112">
        <v>22</v>
      </c>
      <c r="AB20" s="5"/>
      <c r="AC20" s="5"/>
      <c r="AD20" s="5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</row>
    <row r="21" spans="1:220" s="95" customFormat="1" ht="17.100000000000001" customHeight="1">
      <c r="A21" s="208">
        <v>15</v>
      </c>
      <c r="B21" s="190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191">
        <f t="shared" si="0"/>
        <v>0</v>
      </c>
      <c r="U21" s="192">
        <f t="shared" si="1"/>
        <v>0</v>
      </c>
      <c r="V21" s="191">
        <f t="shared" si="2"/>
        <v>0</v>
      </c>
      <c r="W21" s="142"/>
      <c r="X21" s="5"/>
      <c r="Y21" s="5"/>
      <c r="Z21" s="5"/>
      <c r="AA21" s="112">
        <v>21</v>
      </c>
      <c r="AB21" s="5"/>
      <c r="AC21" s="5"/>
      <c r="AD21" s="5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</row>
    <row r="22" spans="1:220" s="95" customFormat="1" ht="17.100000000000001" customHeight="1">
      <c r="A22" s="208">
        <v>16</v>
      </c>
      <c r="B22" s="190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191">
        <f t="shared" si="0"/>
        <v>0</v>
      </c>
      <c r="U22" s="192">
        <f t="shared" si="1"/>
        <v>0</v>
      </c>
      <c r="V22" s="191">
        <f t="shared" si="2"/>
        <v>0</v>
      </c>
      <c r="W22" s="142"/>
      <c r="X22" s="5"/>
      <c r="Y22" s="5"/>
      <c r="Z22" s="5"/>
      <c r="AA22" s="112">
        <v>10</v>
      </c>
      <c r="AB22" s="5"/>
      <c r="AC22" s="5"/>
      <c r="AD22" s="5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</row>
    <row r="23" spans="1:220" s="95" customFormat="1" ht="17.100000000000001" customHeight="1">
      <c r="A23" s="208">
        <v>17</v>
      </c>
      <c r="B23" s="190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191">
        <f t="shared" si="0"/>
        <v>0</v>
      </c>
      <c r="U23" s="192">
        <f t="shared" si="1"/>
        <v>0</v>
      </c>
      <c r="V23" s="191">
        <f t="shared" si="2"/>
        <v>0</v>
      </c>
      <c r="W23" s="142"/>
      <c r="X23" s="5"/>
      <c r="Y23" s="5"/>
      <c r="Z23" s="5"/>
      <c r="AA23" s="112">
        <v>21</v>
      </c>
      <c r="AB23" s="5"/>
      <c r="AC23" s="5"/>
      <c r="AD23" s="5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</row>
    <row r="24" spans="1:220" s="95" customFormat="1" ht="17.100000000000001" customHeight="1">
      <c r="A24" s="208">
        <v>18</v>
      </c>
      <c r="B24" s="190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191">
        <f t="shared" si="0"/>
        <v>0</v>
      </c>
      <c r="U24" s="192">
        <f t="shared" si="1"/>
        <v>0</v>
      </c>
      <c r="V24" s="191">
        <f t="shared" si="2"/>
        <v>0</v>
      </c>
      <c r="W24" s="142"/>
      <c r="X24" s="5"/>
      <c r="Y24" s="5"/>
      <c r="Z24" s="5"/>
      <c r="AA24" s="112">
        <v>16</v>
      </c>
      <c r="AB24" s="110"/>
      <c r="AC24" s="110"/>
      <c r="AD24" s="5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</row>
    <row r="25" spans="1:220" s="95" customFormat="1" ht="17.100000000000001" customHeight="1">
      <c r="A25" s="208">
        <v>20</v>
      </c>
      <c r="B25" s="190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191">
        <f t="shared" si="0"/>
        <v>0</v>
      </c>
      <c r="U25" s="192">
        <f t="shared" si="1"/>
        <v>0</v>
      </c>
      <c r="V25" s="191">
        <f t="shared" si="2"/>
        <v>0</v>
      </c>
      <c r="W25" s="142"/>
      <c r="X25" s="5"/>
      <c r="Y25" s="5"/>
      <c r="Z25" s="5"/>
      <c r="AA25" s="112">
        <v>11</v>
      </c>
      <c r="AB25" s="110"/>
      <c r="AC25" s="110"/>
      <c r="AD25" s="5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</row>
    <row r="26" spans="1:220" s="95" customFormat="1" ht="17.100000000000001" customHeight="1">
      <c r="A26" s="208">
        <v>21</v>
      </c>
      <c r="B26" s="190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191">
        <f t="shared" si="0"/>
        <v>0</v>
      </c>
      <c r="U26" s="192">
        <f t="shared" si="1"/>
        <v>0</v>
      </c>
      <c r="V26" s="191">
        <f t="shared" si="2"/>
        <v>0</v>
      </c>
      <c r="W26" s="142"/>
      <c r="X26" s="5"/>
      <c r="Y26" s="5"/>
      <c r="Z26" s="5"/>
      <c r="AA26" s="112">
        <v>14</v>
      </c>
      <c r="AB26" s="110"/>
      <c r="AC26" s="110"/>
      <c r="AD26" s="5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</row>
    <row r="27" spans="1:220" s="95" customFormat="1" ht="17.100000000000001" customHeight="1">
      <c r="A27" s="208">
        <v>22</v>
      </c>
      <c r="B27" s="190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191">
        <f t="shared" si="0"/>
        <v>0</v>
      </c>
      <c r="U27" s="192">
        <f t="shared" si="1"/>
        <v>0</v>
      </c>
      <c r="V27" s="191">
        <f t="shared" si="2"/>
        <v>0</v>
      </c>
      <c r="W27" s="142"/>
      <c r="X27" s="5"/>
      <c r="Y27" s="5"/>
      <c r="Z27" s="5"/>
      <c r="AA27" s="110"/>
      <c r="AB27" s="110"/>
      <c r="AC27" s="110"/>
      <c r="AD27" s="5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</row>
    <row r="28" spans="1:220" s="95" customFormat="1" ht="17.100000000000001" customHeight="1">
      <c r="A28" s="208">
        <v>23</v>
      </c>
      <c r="B28" s="190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191">
        <f t="shared" si="0"/>
        <v>0</v>
      </c>
      <c r="U28" s="192">
        <f t="shared" si="1"/>
        <v>0</v>
      </c>
      <c r="V28" s="191">
        <f t="shared" si="2"/>
        <v>0</v>
      </c>
      <c r="W28" s="142"/>
      <c r="X28" s="5"/>
      <c r="Y28" s="5"/>
      <c r="Z28" s="5"/>
      <c r="AA28" s="110"/>
      <c r="AB28" s="110"/>
      <c r="AC28" s="110"/>
      <c r="AD28" s="5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</row>
    <row r="29" spans="1:220" s="95" customFormat="1" ht="17.100000000000001" customHeight="1">
      <c r="A29" s="208">
        <v>24</v>
      </c>
      <c r="B29" s="190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191">
        <f t="shared" si="0"/>
        <v>0</v>
      </c>
      <c r="U29" s="192">
        <f t="shared" si="1"/>
        <v>0</v>
      </c>
      <c r="V29" s="191">
        <f t="shared" si="2"/>
        <v>0</v>
      </c>
      <c r="W29" s="142"/>
      <c r="X29" s="5"/>
      <c r="Y29" s="5"/>
      <c r="Z29" s="5"/>
      <c r="AA29" s="110"/>
      <c r="AB29" s="110"/>
      <c r="AC29" s="110"/>
      <c r="AD29" s="5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</row>
    <row r="30" spans="1:220" s="95" customFormat="1" ht="17.100000000000001" customHeight="1">
      <c r="A30" s="208">
        <v>26</v>
      </c>
      <c r="B30" s="190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191">
        <f t="shared" si="0"/>
        <v>0</v>
      </c>
      <c r="U30" s="192">
        <f t="shared" si="1"/>
        <v>0</v>
      </c>
      <c r="V30" s="191">
        <f t="shared" si="2"/>
        <v>0</v>
      </c>
      <c r="W30" s="142"/>
      <c r="X30" s="5"/>
      <c r="Y30" s="5"/>
      <c r="Z30" s="5"/>
      <c r="AA30" s="110"/>
      <c r="AB30" s="110"/>
      <c r="AC30" s="110"/>
      <c r="AD30" s="5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</row>
    <row r="31" spans="1:220" s="95" customFormat="1" ht="17.100000000000001" customHeight="1">
      <c r="A31" s="208">
        <v>27</v>
      </c>
      <c r="B31" s="190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191">
        <f t="shared" si="0"/>
        <v>0</v>
      </c>
      <c r="U31" s="192">
        <f t="shared" si="1"/>
        <v>0</v>
      </c>
      <c r="V31" s="191">
        <f t="shared" si="2"/>
        <v>0</v>
      </c>
      <c r="W31" s="142"/>
      <c r="X31" s="5"/>
      <c r="Y31" s="5"/>
      <c r="Z31" s="5"/>
      <c r="AA31" s="110"/>
      <c r="AB31" s="110"/>
      <c r="AC31" s="110"/>
      <c r="AD31" s="5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</row>
    <row r="32" spans="1:220" s="95" customFormat="1" ht="17.100000000000001" customHeight="1">
      <c r="A32" s="208">
        <v>28</v>
      </c>
      <c r="B32" s="190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191">
        <f t="shared" si="0"/>
        <v>0</v>
      </c>
      <c r="U32" s="192">
        <f t="shared" si="1"/>
        <v>0</v>
      </c>
      <c r="V32" s="191">
        <f t="shared" si="2"/>
        <v>0</v>
      </c>
      <c r="W32" s="142"/>
      <c r="X32" s="5"/>
      <c r="Y32" s="5"/>
      <c r="Z32" s="5"/>
      <c r="AA32" s="110"/>
      <c r="AB32" s="110"/>
      <c r="AC32" s="110"/>
      <c r="AD32" s="5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</row>
    <row r="33" spans="1:220" s="95" customFormat="1" ht="17.100000000000001" customHeight="1">
      <c r="A33" s="208">
        <v>29</v>
      </c>
      <c r="B33" s="190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191">
        <f t="shared" si="0"/>
        <v>0</v>
      </c>
      <c r="U33" s="192">
        <f t="shared" si="1"/>
        <v>0</v>
      </c>
      <c r="V33" s="191">
        <f t="shared" si="2"/>
        <v>0</v>
      </c>
      <c r="W33" s="142"/>
      <c r="X33" s="5"/>
      <c r="Y33" s="5"/>
      <c r="Z33" s="5"/>
      <c r="AA33" s="110"/>
      <c r="AB33" s="110"/>
      <c r="AC33" s="110"/>
      <c r="AD33" s="5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</row>
    <row r="34" spans="1:220" ht="15.75" customHeight="1">
      <c r="A34" s="208"/>
      <c r="B34" s="146" t="s">
        <v>44</v>
      </c>
      <c r="C34" s="209">
        <f t="shared" ref="C34:S34" si="3">SUM(C7:C33)</f>
        <v>120</v>
      </c>
      <c r="D34" s="192">
        <f t="shared" si="3"/>
        <v>150</v>
      </c>
      <c r="E34" s="192">
        <f t="shared" si="3"/>
        <v>123</v>
      </c>
      <c r="F34" s="192">
        <f t="shared" si="3"/>
        <v>87</v>
      </c>
      <c r="G34" s="210">
        <f t="shared" si="3"/>
        <v>105</v>
      </c>
      <c r="H34" s="209">
        <f t="shared" si="3"/>
        <v>79</v>
      </c>
      <c r="I34" s="192">
        <f t="shared" si="3"/>
        <v>86</v>
      </c>
      <c r="J34" s="192">
        <f t="shared" si="3"/>
        <v>72</v>
      </c>
      <c r="K34" s="192">
        <f t="shared" si="3"/>
        <v>65</v>
      </c>
      <c r="L34" s="210">
        <f t="shared" si="3"/>
        <v>84</v>
      </c>
      <c r="M34" s="209">
        <f t="shared" si="3"/>
        <v>80</v>
      </c>
      <c r="N34" s="192">
        <f t="shared" si="3"/>
        <v>57</v>
      </c>
      <c r="O34" s="192">
        <f t="shared" si="3"/>
        <v>37</v>
      </c>
      <c r="P34" s="192">
        <f t="shared" si="3"/>
        <v>74</v>
      </c>
      <c r="Q34" s="209">
        <f t="shared" si="3"/>
        <v>50</v>
      </c>
      <c r="R34" s="192">
        <f t="shared" si="3"/>
        <v>33</v>
      </c>
      <c r="S34" s="210">
        <f t="shared" si="3"/>
        <v>56</v>
      </c>
      <c r="T34" s="165">
        <f>U34+V34</f>
        <v>1358</v>
      </c>
      <c r="U34" s="192">
        <f>SUM(U7:U33)</f>
        <v>1219</v>
      </c>
      <c r="V34" s="191">
        <f>SUM(V7:V33)</f>
        <v>139</v>
      </c>
      <c r="W34" s="142"/>
      <c r="X34" s="5"/>
      <c r="Y34" s="5"/>
      <c r="Z34" s="5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</row>
    <row r="35" spans="1:220" ht="6.75" hidden="1" customHeight="1">
      <c r="A35" s="208">
        <v>23</v>
      </c>
      <c r="B35" s="159" t="s">
        <v>38</v>
      </c>
      <c r="C35" s="143">
        <v>15</v>
      </c>
      <c r="D35" s="144">
        <v>19</v>
      </c>
      <c r="E35" s="160"/>
      <c r="F35" s="161">
        <v>6</v>
      </c>
      <c r="G35" s="143">
        <v>11</v>
      </c>
      <c r="H35" s="144"/>
      <c r="I35" s="144">
        <v>16</v>
      </c>
      <c r="J35" s="160"/>
      <c r="K35" s="160"/>
      <c r="L35" s="160"/>
      <c r="M35" s="143">
        <v>19</v>
      </c>
      <c r="N35" s="144">
        <v>18</v>
      </c>
      <c r="O35" s="144">
        <v>16</v>
      </c>
      <c r="P35" s="170"/>
      <c r="Q35" s="171">
        <v>26</v>
      </c>
      <c r="R35" s="171"/>
      <c r="S35" s="171"/>
      <c r="T35" s="172" t="e">
        <f>U35+V35</f>
        <v>#REF!</v>
      </c>
      <c r="U35" s="173" t="e">
        <f>C35+D35+E35+F35+G35+#REF!+H35+I35+J35+#REF!+M35+N35+O35+#REF!</f>
        <v>#REF!</v>
      </c>
      <c r="V35" s="144">
        <f>SUM(Q35:S35)</f>
        <v>26</v>
      </c>
      <c r="W35" s="142"/>
      <c r="X35" s="5"/>
      <c r="Y35" s="5"/>
      <c r="Z35" s="5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</row>
    <row r="36" spans="1:220" ht="2.25" customHeight="1">
      <c r="A36" s="162"/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237"/>
      <c r="R36" s="237"/>
      <c r="S36" s="237"/>
      <c r="T36" s="237"/>
      <c r="U36" s="164"/>
      <c r="V36" s="164"/>
      <c r="W36" s="142"/>
      <c r="X36" s="5"/>
      <c r="Y36" s="5"/>
      <c r="Z36" s="5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  <c r="HJ36" s="111"/>
      <c r="HK36" s="111"/>
      <c r="HL36" s="111"/>
    </row>
    <row r="37" spans="1:220" ht="17.25" customHeight="1">
      <c r="A37" s="162"/>
      <c r="B37" s="163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6"/>
      <c r="P37" s="166"/>
      <c r="Q37" s="238"/>
      <c r="R37" s="238"/>
      <c r="S37" s="238"/>
      <c r="T37" s="238"/>
      <c r="U37" s="238"/>
      <c r="V37" s="238"/>
      <c r="W37" s="181"/>
      <c r="X37" s="181"/>
      <c r="Y37" s="166"/>
      <c r="Z37" s="166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</row>
    <row r="38" spans="1:220" ht="18.75">
      <c r="A38" s="167"/>
      <c r="B38" s="167"/>
      <c r="C38" s="167"/>
      <c r="D38" s="231" t="s">
        <v>18</v>
      </c>
      <c r="E38" s="231"/>
      <c r="F38" s="231"/>
      <c r="G38" s="231"/>
      <c r="H38" s="168"/>
      <c r="I38" s="169"/>
      <c r="J38" s="169"/>
      <c r="K38" s="169"/>
      <c r="L38" s="169"/>
      <c r="M38" s="169"/>
      <c r="N38" s="169"/>
      <c r="O38" s="169"/>
      <c r="P38" s="169"/>
      <c r="Q38" s="168"/>
      <c r="R38" s="168"/>
      <c r="S38" s="168"/>
      <c r="T38" s="168"/>
      <c r="U38" s="168"/>
      <c r="V38" s="213"/>
      <c r="W38" s="207"/>
      <c r="X38" s="207"/>
      <c r="Y38" s="167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</row>
    <row r="39" spans="1:220" ht="18.75">
      <c r="A39" s="167"/>
      <c r="B39" s="167"/>
      <c r="C39" s="167"/>
      <c r="D39" s="168"/>
      <c r="E39" s="168"/>
      <c r="F39" s="168"/>
      <c r="G39" s="168"/>
      <c r="H39" s="168"/>
      <c r="I39" s="169"/>
      <c r="J39" s="169"/>
      <c r="K39" s="169"/>
      <c r="L39" s="169"/>
      <c r="M39" s="169"/>
      <c r="N39" s="169"/>
      <c r="O39" s="169"/>
      <c r="P39" s="169"/>
      <c r="Q39" s="207"/>
      <c r="R39" s="207"/>
      <c r="S39" s="207"/>
      <c r="T39" s="207"/>
      <c r="U39" s="207"/>
      <c r="V39" s="207"/>
      <c r="W39" s="207"/>
      <c r="X39" s="207"/>
      <c r="Y39" s="167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</row>
    <row r="40" spans="1:220" ht="18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40"/>
      <c r="R40" s="140"/>
      <c r="S40" s="140"/>
      <c r="T40" s="140"/>
      <c r="U40" s="140"/>
      <c r="V40" s="174"/>
      <c r="W40" s="140"/>
      <c r="X40" s="140"/>
      <c r="Y40" s="167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</row>
    <row r="41" spans="1:220" ht="18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40"/>
      <c r="R41" s="140"/>
      <c r="S41" s="140"/>
      <c r="T41" s="140"/>
      <c r="U41" s="140"/>
      <c r="V41" s="174"/>
      <c r="W41" s="140"/>
      <c r="X41" s="140"/>
      <c r="Y41" s="167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</row>
    <row r="42" spans="1:220" ht="18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230"/>
      <c r="R42" s="230"/>
      <c r="S42" s="230"/>
      <c r="T42" s="230"/>
      <c r="U42" s="230"/>
      <c r="V42" s="230"/>
      <c r="W42" s="230"/>
      <c r="X42" s="230"/>
      <c r="Y42" s="167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</row>
    <row r="43" spans="1:220" ht="18.75">
      <c r="A43" s="167"/>
      <c r="B43" s="167"/>
      <c r="C43" s="167"/>
      <c r="D43" s="231" t="s">
        <v>69</v>
      </c>
      <c r="E43" s="231"/>
      <c r="F43" s="231"/>
      <c r="G43" s="231"/>
      <c r="H43" s="168"/>
      <c r="I43" s="167"/>
      <c r="J43" s="167"/>
      <c r="K43" s="167"/>
      <c r="L43" s="167"/>
      <c r="M43" s="167"/>
      <c r="N43" s="167"/>
      <c r="O43" s="175" t="s">
        <v>56</v>
      </c>
      <c r="P43" s="175"/>
      <c r="Q43" s="230"/>
      <c r="R43" s="230"/>
      <c r="S43" s="230"/>
      <c r="T43" s="230"/>
      <c r="U43" s="230"/>
      <c r="V43" s="230"/>
      <c r="W43" s="230"/>
      <c r="X43" s="230"/>
      <c r="Y43" s="168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</row>
    <row r="44" spans="1:220" ht="18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40"/>
      <c r="R44" s="140"/>
      <c r="S44" s="140"/>
      <c r="T44" s="140"/>
      <c r="U44" s="140"/>
      <c r="V44" s="182"/>
      <c r="W44" s="140"/>
      <c r="X44" s="140"/>
      <c r="Y44" s="167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</row>
    <row r="45" spans="1:220"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</row>
    <row r="46" spans="1:220"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</row>
    <row r="47" spans="1:220"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</row>
    <row r="48" spans="1:220"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</row>
    <row r="49" spans="19:109"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</row>
    <row r="50" spans="19:109"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</row>
    <row r="51" spans="19:109">
      <c r="S51" s="176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</row>
    <row r="52" spans="19:109"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</row>
    <row r="53" spans="19:109"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</row>
    <row r="54" spans="19:109"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</row>
    <row r="55" spans="19:109"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</row>
    <row r="56" spans="19:109"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</row>
    <row r="57" spans="19:109"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</row>
    <row r="58" spans="19:109"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</row>
    <row r="59" spans="19:109"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</row>
    <row r="60" spans="19:109"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</row>
    <row r="61" spans="19:109"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</row>
    <row r="62" spans="19:109"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</row>
    <row r="63" spans="19:109"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</row>
    <row r="64" spans="19:109"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</row>
    <row r="65" spans="3:109"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</row>
    <row r="66" spans="3:109"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</row>
    <row r="67" spans="3:109"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</row>
    <row r="68" spans="3:109"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</row>
    <row r="69" spans="3:109"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</row>
    <row r="70" spans="3:109"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</row>
    <row r="71" spans="3:109"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</row>
    <row r="72" spans="3:109"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</row>
    <row r="73" spans="3:109"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</row>
    <row r="74" spans="3:109" ht="16.5">
      <c r="C74" s="112">
        <v>23</v>
      </c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</row>
    <row r="75" spans="3:109" ht="16.5">
      <c r="C75" s="112">
        <v>19</v>
      </c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</row>
    <row r="76" spans="3:109" ht="16.5">
      <c r="C76" s="112">
        <v>16</v>
      </c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</row>
    <row r="77" spans="3:109" ht="16.5">
      <c r="C77" s="112">
        <v>5</v>
      </c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</row>
    <row r="78" spans="3:109" ht="16.5">
      <c r="C78" s="112">
        <v>13</v>
      </c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</row>
    <row r="79" spans="3:109" ht="16.5">
      <c r="C79" s="112">
        <v>24</v>
      </c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</row>
    <row r="80" spans="3:109" ht="16.5">
      <c r="C80" s="112">
        <v>22</v>
      </c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</row>
    <row r="81" spans="3:109" ht="16.5">
      <c r="C81" s="112">
        <v>22</v>
      </c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</row>
    <row r="82" spans="3:109" ht="16.5">
      <c r="C82" s="112">
        <v>20</v>
      </c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</row>
    <row r="83" spans="3:109" ht="16.5">
      <c r="C83" s="112">
        <v>28</v>
      </c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</row>
    <row r="84" spans="3:109" ht="16.5">
      <c r="C84" s="112">
        <v>20</v>
      </c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</row>
    <row r="85" spans="3:109" ht="16.5">
      <c r="C85" s="112">
        <v>18</v>
      </c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</row>
    <row r="86" spans="3:109" ht="16.5">
      <c r="C86" s="112">
        <v>23</v>
      </c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</row>
    <row r="87" spans="3:109" ht="16.5">
      <c r="C87" s="112">
        <v>17</v>
      </c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</row>
    <row r="88" spans="3:109" ht="16.5">
      <c r="C88" s="112">
        <v>21</v>
      </c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</row>
    <row r="89" spans="3:109" ht="16.5">
      <c r="C89" s="112">
        <v>34</v>
      </c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</row>
    <row r="90" spans="3:109" ht="16.5">
      <c r="C90" s="112">
        <v>30</v>
      </c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</row>
    <row r="91" spans="3:109" ht="16.5">
      <c r="C91" s="112">
        <v>36</v>
      </c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</row>
    <row r="92" spans="3:109"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</row>
    <row r="93" spans="3:109"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</row>
    <row r="94" spans="3:109"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</row>
    <row r="95" spans="3:109"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</row>
    <row r="96" spans="3:109"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</row>
    <row r="97" spans="27:109"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</row>
    <row r="98" spans="27:109"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</row>
    <row r="99" spans="27:109"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</row>
    <row r="100" spans="27:109"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</row>
    <row r="101" spans="27:109"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</row>
    <row r="102" spans="27:109"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</row>
    <row r="103" spans="27:109"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</row>
    <row r="104" spans="27:109"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</row>
    <row r="105" spans="27:109"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</row>
    <row r="106" spans="27:109"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</row>
    <row r="107" spans="27:109"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</row>
    <row r="108" spans="27:109"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</row>
    <row r="109" spans="27:109"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</row>
    <row r="110" spans="27:109"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</row>
    <row r="111" spans="27:109"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</row>
    <row r="112" spans="27:109"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</row>
    <row r="113" spans="27:109"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</row>
    <row r="114" spans="27:109"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</row>
    <row r="115" spans="27:109"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</row>
    <row r="116" spans="27:109"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</row>
    <row r="117" spans="27:109"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</row>
    <row r="118" spans="27:109"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</row>
    <row r="119" spans="27:109"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</row>
    <row r="120" spans="27:109"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</row>
    <row r="121" spans="27:109"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</row>
    <row r="122" spans="27:109"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</row>
    <row r="123" spans="27:109"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</row>
  </sheetData>
  <mergeCells count="16">
    <mergeCell ref="A1:D1"/>
    <mergeCell ref="B3:T3"/>
    <mergeCell ref="A5:A6"/>
    <mergeCell ref="B5:B6"/>
    <mergeCell ref="C5:G5"/>
    <mergeCell ref="H5:L5"/>
    <mergeCell ref="M5:P5"/>
    <mergeCell ref="Q5:S5"/>
    <mergeCell ref="T5:T6"/>
    <mergeCell ref="Q42:X43"/>
    <mergeCell ref="D43:G43"/>
    <mergeCell ref="U5:U6"/>
    <mergeCell ref="V5:V6"/>
    <mergeCell ref="Q36:T36"/>
    <mergeCell ref="Q37:V37"/>
    <mergeCell ref="D38:G38"/>
  </mergeCells>
  <pageMargins left="0.25" right="0.2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th Ihanoi</vt:lpstr>
      <vt:lpstr>Ngày</vt:lpstr>
      <vt:lpstr>4</vt:lpstr>
      <vt:lpstr>T4</vt:lpstr>
      <vt:lpstr>Ngày!Print_Area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</dc:creator>
  <cp:lastModifiedBy>huy_ctn</cp:lastModifiedBy>
  <cp:lastPrinted>2024-06-28T03:01:46Z</cp:lastPrinted>
  <dcterms:created xsi:type="dcterms:W3CDTF">2019-04-26T02:05:48Z</dcterms:created>
  <dcterms:modified xsi:type="dcterms:W3CDTF">2024-08-05T04:48:58Z</dcterms:modified>
</cp:coreProperties>
</file>